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2_募集開始\様式\"/>
    </mc:Choice>
  </mc:AlternateContent>
  <xr:revisionPtr revIDLastSave="0" documentId="13_ncr:1_{9BB729F4-F2D5-4D83-B12F-EC656C38AD48}"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0" r:id="rId1"/>
    <sheet name="銀行口座情報" sheetId="40" r:id="rId2"/>
    <sheet name="個票１" sheetId="19" r:id="rId3"/>
    <sheet name="個票２" sheetId="47" r:id="rId4"/>
    <sheet name="単価表" sheetId="28" state="hidden" r:id="rId5"/>
    <sheet name="個票３" sheetId="48" r:id="rId6"/>
    <sheet name="個票４" sheetId="49" r:id="rId7"/>
    <sheet name="個票５" sheetId="50" r:id="rId8"/>
    <sheet name="申請額一覧" sheetId="29" r:id="rId9"/>
    <sheet name="申請書" sheetId="20" r:id="rId10"/>
    <sheet name="転記・変換・判定" sheetId="41" state="hidden" r:id="rId11"/>
    <sheet name="タンキングデータ一覧" sheetId="42" state="hidden" r:id="rId12"/>
    <sheet name="リスト" sheetId="31" state="hidden" r:id="rId13"/>
  </sheets>
  <definedNames>
    <definedName name="_xlnm.Print_Area" localSheetId="1">銀行口座情報!$A$1:$J$25</definedName>
    <definedName name="_xlnm.Print_Area" localSheetId="2">個票１!$A$1:$AN$45</definedName>
    <definedName name="_xlnm.Print_Area" localSheetId="3">個票２!$A$1:$AN$45</definedName>
    <definedName name="_xlnm.Print_Area" localSheetId="5">個票３!$A$1:$AN$45</definedName>
    <definedName name="_xlnm.Print_Area" localSheetId="6">個票４!$A$1:$AN$45</definedName>
    <definedName name="_xlnm.Print_Area" localSheetId="7">個票５!$A$1:$AN$45</definedName>
    <definedName name="_xlnm.Print_Area" localSheetId="8">申請額一覧!$A$1:$G$23</definedName>
    <definedName name="_xlnm.Print_Area" localSheetId="9">申請書!$A$1:$AN$39</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50" l="1"/>
  <c r="AI25" i="50" s="1"/>
  <c r="H34" i="50"/>
  <c r="AD25" i="50"/>
  <c r="H43" i="49"/>
  <c r="H34" i="49"/>
  <c r="AD25" i="49"/>
  <c r="AI25" i="49" s="1"/>
  <c r="H43" i="48"/>
  <c r="H34" i="48"/>
  <c r="AD25" i="48"/>
  <c r="AI25" i="48" s="1"/>
  <c r="H43" i="47"/>
  <c r="H34" i="47"/>
  <c r="AD25" i="47"/>
  <c r="H15" i="40"/>
  <c r="F4" i="29"/>
  <c r="F5" i="29"/>
  <c r="AI25" i="47" l="1"/>
  <c r="B11" i="41"/>
  <c r="B10" i="41"/>
  <c r="B9" i="41"/>
  <c r="B8" i="41"/>
  <c r="H43" i="19"/>
  <c r="H34" i="19"/>
  <c r="B7" i="41"/>
  <c r="B3" i="41"/>
  <c r="B2" i="41"/>
  <c r="B5" i="41"/>
  <c r="B4" i="41"/>
  <c r="AB8" i="20" l="1"/>
  <c r="D11" i="41"/>
  <c r="J31" i="41" s="1"/>
  <c r="D10" i="41"/>
  <c r="AB2" i="42" s="1"/>
  <c r="D9" i="41"/>
  <c r="AA2" i="42" s="1"/>
  <c r="D8" i="41"/>
  <c r="Z2" i="42" s="1"/>
  <c r="D7" i="41"/>
  <c r="Y2" i="42" s="1"/>
  <c r="D5" i="41"/>
  <c r="W2" i="42" s="1"/>
  <c r="D4" i="41"/>
  <c r="V2" i="42" s="1"/>
  <c r="D3" i="41"/>
  <c r="Q2" i="42" s="1"/>
  <c r="D2" i="41"/>
  <c r="P2" i="42" s="1"/>
  <c r="L35" i="41" l="1"/>
  <c r="O35" i="41" s="1"/>
  <c r="L31" i="41"/>
  <c r="O31" i="41" s="1"/>
  <c r="L32" i="41"/>
  <c r="O32" i="41" s="1"/>
  <c r="L33" i="41"/>
  <c r="O33" i="41" s="1"/>
  <c r="I31" i="41"/>
  <c r="C15" i="41" s="1"/>
  <c r="I11" i="41"/>
  <c r="C14" i="41" s="1"/>
  <c r="J11" i="41"/>
  <c r="L11" i="41" s="1"/>
  <c r="AB11" i="20"/>
  <c r="AB10" i="20"/>
  <c r="AB9" i="20"/>
  <c r="AC32" i="20" s="1"/>
  <c r="R33" i="41" l="1"/>
  <c r="Q33" i="41"/>
  <c r="Q32" i="41"/>
  <c r="R32" i="41"/>
  <c r="R31" i="41"/>
  <c r="Q31" i="41"/>
  <c r="D15" i="41" s="1"/>
  <c r="E15" i="41" s="1"/>
  <c r="L24" i="41"/>
  <c r="O24" i="41" s="1"/>
  <c r="O11" i="41"/>
  <c r="Q35" i="41"/>
  <c r="R35" i="41" s="1"/>
  <c r="X32" i="41" l="1"/>
  <c r="Y32" i="41" s="1"/>
  <c r="Z32" i="41" s="1"/>
  <c r="X74" i="41"/>
  <c r="Y74" i="41" s="1"/>
  <c r="Z74" i="41" s="1"/>
  <c r="X66" i="41"/>
  <c r="Y66" i="41" s="1"/>
  <c r="Z66" i="41" s="1"/>
  <c r="X58" i="41"/>
  <c r="Y58" i="41" s="1"/>
  <c r="Z58" i="41" s="1"/>
  <c r="X50" i="41"/>
  <c r="Y50" i="41" s="1"/>
  <c r="Z50" i="41" s="1"/>
  <c r="X42" i="41"/>
  <c r="Y42" i="41" s="1"/>
  <c r="Z42" i="41" s="1"/>
  <c r="X43" i="41"/>
  <c r="Y43" i="41" s="1"/>
  <c r="Z43" i="41" s="1"/>
  <c r="X56" i="41"/>
  <c r="Y56" i="41" s="1"/>
  <c r="Z56" i="41" s="1"/>
  <c r="X69" i="41"/>
  <c r="Y69" i="41" s="1"/>
  <c r="Z69" i="41" s="1"/>
  <c r="X53" i="41"/>
  <c r="Y53" i="41" s="1"/>
  <c r="Z53" i="41" s="1"/>
  <c r="X71" i="41"/>
  <c r="Y71" i="41" s="1"/>
  <c r="Z71" i="41" s="1"/>
  <c r="X63" i="41"/>
  <c r="Y63" i="41" s="1"/>
  <c r="Z63" i="41" s="1"/>
  <c r="X55" i="41"/>
  <c r="Y55" i="41" s="1"/>
  <c r="Z55" i="41" s="1"/>
  <c r="X47" i="41"/>
  <c r="Y47" i="41" s="1"/>
  <c r="Z47" i="41" s="1"/>
  <c r="X39" i="41"/>
  <c r="Y39" i="41" s="1"/>
  <c r="Z39" i="41" s="1"/>
  <c r="X72" i="41"/>
  <c r="Y72" i="41" s="1"/>
  <c r="Z72" i="41" s="1"/>
  <c r="X40" i="41"/>
  <c r="Y40" i="41" s="1"/>
  <c r="Z40" i="41" s="1"/>
  <c r="X76" i="41"/>
  <c r="Y76" i="41" s="1"/>
  <c r="Z76" i="41" s="1"/>
  <c r="X68" i="41"/>
  <c r="Y68" i="41" s="1"/>
  <c r="Z68" i="41" s="1"/>
  <c r="X60" i="41"/>
  <c r="Y60" i="41" s="1"/>
  <c r="Z60" i="41" s="1"/>
  <c r="X52" i="41"/>
  <c r="Y52" i="41" s="1"/>
  <c r="Z52" i="41" s="1"/>
  <c r="X44" i="41"/>
  <c r="Y44" i="41" s="1"/>
  <c r="Z44" i="41" s="1"/>
  <c r="X36" i="41"/>
  <c r="Y36" i="41" s="1"/>
  <c r="Z36" i="41" s="1"/>
  <c r="X75" i="41"/>
  <c r="Y75" i="41" s="1"/>
  <c r="Z75" i="41" s="1"/>
  <c r="X67" i="41"/>
  <c r="Y67" i="41" s="1"/>
  <c r="Z67" i="41" s="1"/>
  <c r="X59" i="41"/>
  <c r="Y59" i="41" s="1"/>
  <c r="Z59" i="41" s="1"/>
  <c r="X51" i="41"/>
  <c r="Y51" i="41" s="1"/>
  <c r="Z51" i="41" s="1"/>
  <c r="X35" i="41"/>
  <c r="Y35" i="41" s="1"/>
  <c r="Z35" i="41" s="1"/>
  <c r="X64" i="41"/>
  <c r="Y64" i="41" s="1"/>
  <c r="Z64" i="41" s="1"/>
  <c r="X61" i="41"/>
  <c r="Y61" i="41" s="1"/>
  <c r="Z61" i="41" s="1"/>
  <c r="X45" i="41"/>
  <c r="Y45" i="41" s="1"/>
  <c r="Z45" i="41" s="1"/>
  <c r="X37" i="41"/>
  <c r="Y37" i="41" s="1"/>
  <c r="Z37" i="41" s="1"/>
  <c r="X73" i="41"/>
  <c r="Y73" i="41" s="1"/>
  <c r="Z73" i="41" s="1"/>
  <c r="X65" i="41"/>
  <c r="Y65" i="41" s="1"/>
  <c r="Z65" i="41" s="1"/>
  <c r="X57" i="41"/>
  <c r="Y57" i="41" s="1"/>
  <c r="Z57" i="41" s="1"/>
  <c r="X49" i="41"/>
  <c r="Y49" i="41" s="1"/>
  <c r="Z49" i="41" s="1"/>
  <c r="X41" i="41"/>
  <c r="Y41" i="41" s="1"/>
  <c r="Z41" i="41" s="1"/>
  <c r="X70" i="41"/>
  <c r="Y70" i="41" s="1"/>
  <c r="Z70" i="41" s="1"/>
  <c r="X62" i="41"/>
  <c r="Y62" i="41" s="1"/>
  <c r="Z62" i="41" s="1"/>
  <c r="X54" i="41"/>
  <c r="Y54" i="41" s="1"/>
  <c r="Z54" i="41" s="1"/>
  <c r="X46" i="41"/>
  <c r="Y46" i="41" s="1"/>
  <c r="Z46" i="41" s="1"/>
  <c r="X38" i="41"/>
  <c r="Y38" i="41" s="1"/>
  <c r="Z38" i="41" s="1"/>
  <c r="X48" i="41"/>
  <c r="Y48" i="41" s="1"/>
  <c r="Z48" i="41" s="1"/>
  <c r="X31" i="41"/>
  <c r="Y31" i="41" s="1"/>
  <c r="Z31" i="41" s="1"/>
  <c r="X33" i="41"/>
  <c r="Y33" i="41" s="1"/>
  <c r="Z33" i="41" s="1"/>
  <c r="X34" i="41"/>
  <c r="Y34" i="41" s="1"/>
  <c r="Z34" i="41" s="1"/>
  <c r="Q11" i="41"/>
  <c r="R11" i="41" s="1"/>
  <c r="R24" i="41"/>
  <c r="Q24" i="41"/>
  <c r="G5" i="29"/>
  <c r="G8" i="29"/>
  <c r="G13" i="29"/>
  <c r="G17" i="29"/>
  <c r="G12" i="29"/>
  <c r="G18" i="29"/>
  <c r="G6" i="29"/>
  <c r="G7" i="29"/>
  <c r="G10" i="29"/>
  <c r="G16" i="29"/>
  <c r="G9" i="29"/>
  <c r="G11" i="29"/>
  <c r="G14" i="29"/>
  <c r="G15" i="29"/>
  <c r="X19" i="41" l="1"/>
  <c r="Y19" i="41" s="1"/>
  <c r="Z19" i="41" s="1"/>
  <c r="X11" i="41"/>
  <c r="X20" i="41"/>
  <c r="Y20" i="41" s="1"/>
  <c r="Z20" i="41" s="1"/>
  <c r="X13" i="41"/>
  <c r="Y13" i="41" s="1"/>
  <c r="Z13" i="41" s="1"/>
  <c r="X12" i="41"/>
  <c r="Y12" i="41" s="1"/>
  <c r="Z12" i="41" s="1"/>
  <c r="X17" i="41"/>
  <c r="Y17" i="41" s="1"/>
  <c r="Z17" i="41" s="1"/>
  <c r="X21" i="41"/>
  <c r="Y21" i="41" s="1"/>
  <c r="Z21" i="41" s="1"/>
  <c r="X16" i="41"/>
  <c r="Y16" i="41" s="1"/>
  <c r="Z16" i="41" s="1"/>
  <c r="X15" i="41"/>
  <c r="Y15" i="41" s="1"/>
  <c r="Z15" i="41" s="1"/>
  <c r="X18" i="41"/>
  <c r="Y18" i="41" s="1"/>
  <c r="Z18" i="41" s="1"/>
  <c r="X14" i="41"/>
  <c r="Y14" i="41" s="1"/>
  <c r="Z14" i="41" s="1"/>
  <c r="X23" i="41"/>
  <c r="Y23" i="41" s="1"/>
  <c r="Z23" i="41" s="1"/>
  <c r="X22" i="41"/>
  <c r="Y22" i="41" s="1"/>
  <c r="Z22" i="41" s="1"/>
  <c r="X24" i="41"/>
  <c r="Y24" i="41" s="1"/>
  <c r="Z24" i="41" s="1"/>
  <c r="X28" i="41"/>
  <c r="Y28" i="41" s="1"/>
  <c r="Z28" i="41" s="1"/>
  <c r="X25" i="41"/>
  <c r="Y25" i="41" s="1"/>
  <c r="Z25" i="41" s="1"/>
  <c r="X26" i="41"/>
  <c r="Y26" i="41" s="1"/>
  <c r="Z26" i="41" s="1"/>
  <c r="X27" i="41"/>
  <c r="Y27" i="41" s="1"/>
  <c r="Z27" i="41" s="1"/>
  <c r="X29" i="41"/>
  <c r="Y29" i="41" s="1"/>
  <c r="Z29" i="41" s="1"/>
  <c r="AD25" i="19"/>
  <c r="F16" i="29"/>
  <c r="D6" i="29"/>
  <c r="D13" i="29"/>
  <c r="F18" i="29"/>
  <c r="D9" i="29"/>
  <c r="F6" i="29"/>
  <c r="F14" i="29"/>
  <c r="F13" i="29"/>
  <c r="D17" i="29"/>
  <c r="D7" i="29"/>
  <c r="D10" i="29"/>
  <c r="D11" i="29"/>
  <c r="F15" i="29"/>
  <c r="D12" i="29"/>
  <c r="F12" i="29"/>
  <c r="F8" i="29"/>
  <c r="F10" i="29"/>
  <c r="D15" i="29"/>
  <c r="D18" i="29"/>
  <c r="F7" i="29"/>
  <c r="D5" i="29"/>
  <c r="D14" i="29"/>
  <c r="D8" i="29"/>
  <c r="B4" i="29"/>
  <c r="F11" i="29"/>
  <c r="D16" i="29"/>
  <c r="F9" i="29"/>
  <c r="F17" i="29"/>
  <c r="D13" i="41" l="1"/>
  <c r="R2" i="42" s="1"/>
  <c r="Y11" i="41"/>
  <c r="Z11" i="41" s="1"/>
  <c r="A8" i="30"/>
  <c r="A9" i="30" s="1"/>
  <c r="D14" i="41" l="1"/>
  <c r="E14" i="41" s="1"/>
  <c r="S2" i="42" s="1"/>
  <c r="AI25" i="19"/>
  <c r="C11" i="29"/>
  <c r="E5" i="29"/>
  <c r="B12" i="29"/>
  <c r="C12" i="29"/>
  <c r="B5" i="29"/>
  <c r="B13" i="29"/>
  <c r="C7" i="29"/>
  <c r="B16" i="29"/>
  <c r="B11" i="29"/>
  <c r="E15" i="29"/>
  <c r="C9" i="29"/>
  <c r="E17" i="29"/>
  <c r="C6" i="29"/>
  <c r="E8" i="29"/>
  <c r="B17" i="29"/>
  <c r="E12" i="29"/>
  <c r="C8" i="29"/>
  <c r="E16" i="29"/>
  <c r="C15" i="29"/>
  <c r="E11" i="29"/>
  <c r="B6" i="29"/>
  <c r="C18" i="29"/>
  <c r="C14" i="29"/>
  <c r="E13" i="29"/>
  <c r="B15" i="29"/>
  <c r="B9" i="29"/>
  <c r="B8" i="29"/>
  <c r="E7" i="29"/>
  <c r="E6" i="29"/>
  <c r="B10" i="29"/>
  <c r="G4" i="29"/>
  <c r="C16" i="29"/>
  <c r="B18" i="29"/>
  <c r="C10" i="29"/>
  <c r="C13" i="29"/>
  <c r="E10" i="29"/>
  <c r="B14" i="29"/>
  <c r="E14" i="29"/>
  <c r="D4" i="29"/>
  <c r="E18" i="29"/>
  <c r="B7" i="29"/>
  <c r="C5" i="29"/>
  <c r="C17" i="29"/>
  <c r="E4" i="29"/>
  <c r="C4" i="29"/>
  <c r="E9" i="29"/>
  <c r="G19" i="29" l="1"/>
  <c r="K18" i="20" s="1"/>
  <c r="B17"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I8" authorId="0" shapeId="0" xr:uid="{E283811E-5443-42CA-B452-817C436B9BAC}">
      <text>
        <r>
          <rPr>
            <b/>
            <sz val="9"/>
            <color indexed="81"/>
            <rFont val="MS P ゴシック"/>
            <family val="3"/>
            <charset val="128"/>
          </rPr>
          <t>住所は都道府県名から記入してください。</t>
        </r>
      </text>
    </comment>
    <comment ref="C17" authorId="1" shapeId="0" xr:uid="{AD3C3B41-69B8-42BD-9268-25B9EE56971B}">
      <text>
        <r>
          <rPr>
            <b/>
            <sz val="9"/>
            <color indexed="81"/>
            <rFont val="MS P ゴシック"/>
            <family val="3"/>
            <charset val="128"/>
          </rPr>
          <t>プルダウンで選択してください。</t>
        </r>
      </text>
    </comment>
    <comment ref="C20" authorId="1" shapeId="0" xr:uid="{2C394D3B-C1E4-4AEA-99E8-DC83130FCDC9}">
      <text>
        <r>
          <rPr>
            <b/>
            <sz val="9"/>
            <color indexed="81"/>
            <rFont val="MS P ゴシック"/>
            <family val="3"/>
            <charset val="128"/>
          </rPr>
          <t>プルダウンで選択してください。</t>
        </r>
      </text>
    </comment>
    <comment ref="C22" authorId="1" shapeId="0" xr:uid="{DF406511-A738-407D-91BA-9FB7F14EDB6B}">
      <text>
        <r>
          <rPr>
            <b/>
            <sz val="9"/>
            <color indexed="81"/>
            <rFont val="MS P ゴシック"/>
            <family val="3"/>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1FE9850-6908-426F-8BB0-0639A2B9A8C5}">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175DB516-038E-40F6-A0B6-D688D95B364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484ED71-4FD3-4842-BEC7-1A7C01633581}">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FFBF6719-801C-4A98-BAA7-54B2C81B3B4D}">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0BFE8FC-BA92-4B2F-B097-824A143696A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4F491463-F76F-4E2B-9349-8FB11CD3EED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8401C9AD-0DFE-4E8D-A2F8-75CA785DFFB3}">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5313D292-D399-4322-B1A8-28D885B43244}">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B83DF13-6DA9-420D-AB62-A03810D258A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6FFBFEF4-61B8-4413-B224-6448BD18C83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BF97F0E8-FABA-4697-B102-BE1076C74876}">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04307550-6959-49F6-B60A-505CC3FCBF0D}">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3FFBAB5-D22B-4AB5-9745-398750F018B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767BA804-72DB-43D9-8F84-E359E0AF488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C8218EB-771F-404C-9AEF-55E38BE50901}">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C59B27DF-213E-4E74-A1CA-7F36F247F2EA}">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<sst xmlns="http://schemas.openxmlformats.org/spreadsheetml/2006/main" count="914" uniqueCount="441">
  <si>
    <t>本申請書の使い方、申請の手順</t>
    <rPh sb="0" eb="1">
      <t>ホン</t>
    </rPh>
    <rPh sb="1" eb="4">
      <t>シンセイショ</t>
    </rPh>
    <rPh sb="5" eb="6">
      <t>ツカ</t>
    </rPh>
    <rPh sb="7" eb="8">
      <t>カタ</t>
    </rPh>
    <rPh sb="9" eb="11">
      <t>シンセイ</t>
    </rPh>
    <rPh sb="12" eb="14">
      <t>テジュン</t>
    </rPh>
    <phoneticPr fontId="10"/>
  </si>
  <si>
    <t>手順</t>
    <rPh sb="0" eb="2">
      <t>テジュン</t>
    </rPh>
    <phoneticPr fontId="10"/>
  </si>
  <si>
    <t>　　令和</t>
    <rPh sb="2" eb="4">
      <t>レイワ</t>
    </rPh>
    <phoneticPr fontId="10"/>
  </si>
  <si>
    <t>年</t>
    <rPh sb="0" eb="1">
      <t>ネン</t>
    </rPh>
    <phoneticPr fontId="10"/>
  </si>
  <si>
    <t>月</t>
    <rPh sb="0" eb="1">
      <t>ゲツ</t>
    </rPh>
    <phoneticPr fontId="10"/>
  </si>
  <si>
    <t>日</t>
    <rPh sb="0" eb="1">
      <t>ニチ</t>
    </rPh>
    <phoneticPr fontId="10"/>
  </si>
  <si>
    <t>　　申　請　額　：　</t>
    <rPh sb="2" eb="3">
      <t>サル</t>
    </rPh>
    <rPh sb="4" eb="5">
      <t>ショウ</t>
    </rPh>
    <rPh sb="6" eb="7">
      <t>ガク</t>
    </rPh>
    <phoneticPr fontId="10"/>
  </si>
  <si>
    <t>千円</t>
    <rPh sb="0" eb="2">
      <t>センエン</t>
    </rPh>
    <phoneticPr fontId="10"/>
  </si>
  <si>
    <t>（添付書類）</t>
    <rPh sb="1" eb="3">
      <t>テンプ</t>
    </rPh>
    <rPh sb="3" eb="5">
      <t>ショルイ</t>
    </rPh>
    <phoneticPr fontId="10"/>
  </si>
  <si>
    <t>１　事業所・施設別申請額一覧（様式１）</t>
    <rPh sb="15" eb="17">
      <t>ヨウシキ</t>
    </rPh>
    <phoneticPr fontId="10"/>
  </si>
  <si>
    <t>【申請内容に関する問い合わせ先】</t>
    <rPh sb="1" eb="3">
      <t>シンセイ</t>
    </rPh>
    <rPh sb="3" eb="5">
      <t>ナイヨウ</t>
    </rPh>
    <rPh sb="6" eb="7">
      <t>カン</t>
    </rPh>
    <rPh sb="9" eb="10">
      <t>ト</t>
    </rPh>
    <rPh sb="11" eb="12">
      <t>ア</t>
    </rPh>
    <rPh sb="14" eb="15">
      <t>サキ</t>
    </rPh>
    <phoneticPr fontId="10"/>
  </si>
  <si>
    <t xml:space="preserve"> 申請法人住所</t>
    <rPh sb="1" eb="3">
      <t>シンセイ</t>
    </rPh>
    <rPh sb="3" eb="5">
      <t>ホウジン</t>
    </rPh>
    <rPh sb="5" eb="7">
      <t>ジュウショ</t>
    </rPh>
    <phoneticPr fontId="10"/>
  </si>
  <si>
    <t xml:space="preserve"> 部署名</t>
    <rPh sb="1" eb="4">
      <t>ブショメイ</t>
    </rPh>
    <phoneticPr fontId="10"/>
  </si>
  <si>
    <t xml:space="preserve"> 担当者氏名</t>
    <rPh sb="1" eb="4">
      <t>タントウシャ</t>
    </rPh>
    <rPh sb="4" eb="6">
      <t>シメイ</t>
    </rPh>
    <phoneticPr fontId="10"/>
  </si>
  <si>
    <t xml:space="preserve"> 連絡先</t>
    <rPh sb="1" eb="4">
      <t>レンラクサキ</t>
    </rPh>
    <phoneticPr fontId="10"/>
  </si>
  <si>
    <t>電話番号</t>
    <rPh sb="0" eb="2">
      <t>デンワ</t>
    </rPh>
    <rPh sb="2" eb="4">
      <t>バンゴウ</t>
    </rPh>
    <phoneticPr fontId="10"/>
  </si>
  <si>
    <t>e-mail</t>
    <phoneticPr fontId="10"/>
  </si>
  <si>
    <t>（様式１）事業所・施設別申請額一覧</t>
    <rPh sb="1" eb="3">
      <t>ヨウシキ</t>
    </rPh>
    <rPh sb="5" eb="8">
      <t>ジギョウショ</t>
    </rPh>
    <rPh sb="9" eb="11">
      <t>シセツ</t>
    </rPh>
    <rPh sb="11" eb="12">
      <t>ベツ</t>
    </rPh>
    <rPh sb="12" eb="15">
      <t>シンセイガク</t>
    </rPh>
    <rPh sb="15" eb="17">
      <t>イチラン</t>
    </rPh>
    <phoneticPr fontId="10"/>
  </si>
  <si>
    <t>No.</t>
    <phoneticPr fontId="10"/>
  </si>
  <si>
    <t>事業所・施設名</t>
    <rPh sb="0" eb="3">
      <t>ジギョウショ</t>
    </rPh>
    <rPh sb="4" eb="7">
      <t>シセツメイ</t>
    </rPh>
    <phoneticPr fontId="10"/>
  </si>
  <si>
    <t>介護保険
事業所番号</t>
    <rPh sb="0" eb="2">
      <t>カイゴ</t>
    </rPh>
    <rPh sb="2" eb="4">
      <t>ホケン</t>
    </rPh>
    <rPh sb="5" eb="8">
      <t>ジギョウショ</t>
    </rPh>
    <rPh sb="8" eb="10">
      <t>バンゴウ</t>
    </rPh>
    <phoneticPr fontId="10"/>
  </si>
  <si>
    <t>サービス種別</t>
    <rPh sb="4" eb="6">
      <t>シュベツ</t>
    </rPh>
    <phoneticPr fontId="10"/>
  </si>
  <si>
    <t>住所</t>
    <rPh sb="0" eb="2">
      <t>ジュウショ</t>
    </rPh>
    <phoneticPr fontId="10"/>
  </si>
  <si>
    <t>補助予定額（千円）</t>
    <rPh sb="0" eb="2">
      <t>ホジョ</t>
    </rPh>
    <rPh sb="2" eb="5">
      <t>ヨテイガク</t>
    </rPh>
    <rPh sb="6" eb="8">
      <t>センエン</t>
    </rPh>
    <phoneticPr fontId="10"/>
  </si>
  <si>
    <t>合計</t>
    <rPh sb="0" eb="2">
      <t>ゴウケイ</t>
    </rPh>
    <phoneticPr fontId="10"/>
  </si>
  <si>
    <t>　</t>
    <phoneticPr fontId="10"/>
  </si>
  <si>
    <t>（様式２）</t>
    <rPh sb="1" eb="3">
      <t>ヨウシキ</t>
    </rPh>
    <phoneticPr fontId="10"/>
  </si>
  <si>
    <t>施設概要</t>
    <rPh sb="0" eb="2">
      <t>シセツ</t>
    </rPh>
    <rPh sb="2" eb="4">
      <t>ガイヨウ</t>
    </rPh>
    <phoneticPr fontId="10"/>
  </si>
  <si>
    <t>介護保険事業所番号</t>
    <rPh sb="0" eb="2">
      <t>カイゴ</t>
    </rPh>
    <rPh sb="2" eb="4">
      <t>ホケン</t>
    </rPh>
    <rPh sb="4" eb="7">
      <t>ジギョウショ</t>
    </rPh>
    <rPh sb="7" eb="9">
      <t>バンゴウ</t>
    </rPh>
    <phoneticPr fontId="10"/>
  </si>
  <si>
    <t>事業所名称</t>
    <rPh sb="0" eb="3">
      <t>ジギョウショ</t>
    </rPh>
    <rPh sb="3" eb="5">
      <t>メイショウ</t>
    </rPh>
    <phoneticPr fontId="10"/>
  </si>
  <si>
    <t>所在地</t>
    <rPh sb="0" eb="3">
      <t>ショザイチ</t>
    </rPh>
    <phoneticPr fontId="10"/>
  </si>
  <si>
    <t>都道府県名</t>
    <rPh sb="0" eb="4">
      <t>トドウフケン</t>
    </rPh>
    <rPh sb="4" eb="5">
      <t>メイ</t>
    </rPh>
    <phoneticPr fontId="10"/>
  </si>
  <si>
    <t>連絡先</t>
    <rPh sb="0" eb="3">
      <t>レンラクサキ</t>
    </rPh>
    <phoneticPr fontId="10"/>
  </si>
  <si>
    <t>担当部署名</t>
    <rPh sb="0" eb="2">
      <t>タントウ</t>
    </rPh>
    <rPh sb="2" eb="5">
      <t>ブショメイ</t>
    </rPh>
    <phoneticPr fontId="10"/>
  </si>
  <si>
    <t>東京都</t>
  </si>
  <si>
    <r>
      <t>提供サービス</t>
    </r>
    <r>
      <rPr>
        <sz val="6"/>
        <rFont val="ＭＳ Ｐ明朝"/>
        <family val="1"/>
        <charset val="128"/>
      </rPr>
      <t>（プルダウンから選択）</t>
    </r>
    <rPh sb="0" eb="2">
      <t>テイキョウ</t>
    </rPh>
    <rPh sb="14" eb="16">
      <t>センタク</t>
    </rPh>
    <phoneticPr fontId="10"/>
  </si>
  <si>
    <t>定員</t>
    <rPh sb="0" eb="2">
      <t>テイイン</t>
    </rPh>
    <phoneticPr fontId="10"/>
  </si>
  <si>
    <t>人</t>
    <rPh sb="0" eb="1">
      <t>ニン</t>
    </rPh>
    <phoneticPr fontId="10"/>
  </si>
  <si>
    <t>口座情報</t>
    <rPh sb="0" eb="2">
      <t>コウザ</t>
    </rPh>
    <rPh sb="2" eb="4">
      <t>ジョウホウ</t>
    </rPh>
    <phoneticPr fontId="10"/>
  </si>
  <si>
    <t>支出予定額</t>
    <rPh sb="0" eb="2">
      <t>シシュツ</t>
    </rPh>
    <rPh sb="2" eb="5">
      <t>ヨテイガク</t>
    </rPh>
    <phoneticPr fontId="10"/>
  </si>
  <si>
    <t>補助上限額</t>
    <rPh sb="0" eb="2">
      <t>ホジョ</t>
    </rPh>
    <rPh sb="2" eb="5">
      <t>ジョウゲンガク</t>
    </rPh>
    <phoneticPr fontId="10"/>
  </si>
  <si>
    <t>申請額</t>
    <rPh sb="0" eb="3">
      <t>シンセイガク</t>
    </rPh>
    <phoneticPr fontId="10"/>
  </si>
  <si>
    <t>用途・品目・数量等</t>
    <rPh sb="0" eb="2">
      <t>ヨウト</t>
    </rPh>
    <rPh sb="3" eb="5">
      <t>ヒンモク</t>
    </rPh>
    <rPh sb="6" eb="8">
      <t>スウリョウ</t>
    </rPh>
    <rPh sb="8" eb="9">
      <t>トウ</t>
    </rPh>
    <phoneticPr fontId="10"/>
  </si>
  <si>
    <t>別添</t>
    <rPh sb="0" eb="2">
      <t>ベッテン</t>
    </rPh>
    <phoneticPr fontId="22"/>
  </si>
  <si>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22"/>
  </si>
  <si>
    <t>基準単価（単位：千円、１事業所又は１定員当たり）</t>
  </si>
  <si>
    <t>（１）②ⅰ今後に備えた都道府県における消毒液・マスク等の備蓄</t>
    <phoneticPr fontId="22"/>
  </si>
  <si>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22"/>
  </si>
  <si>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22"/>
  </si>
  <si>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22"/>
  </si>
  <si>
    <t>通所系</t>
    <rPh sb="0" eb="2">
      <t>ツウショ</t>
    </rPh>
    <rPh sb="2" eb="3">
      <t>ケイ</t>
    </rPh>
    <phoneticPr fontId="22"/>
  </si>
  <si>
    <t>通所介護事業所</t>
    <rPh sb="0" eb="2">
      <t>ツウショ</t>
    </rPh>
    <phoneticPr fontId="22"/>
  </si>
  <si>
    <t>通常規模型</t>
    <rPh sb="0" eb="2">
      <t>ツウジョウ</t>
    </rPh>
    <rPh sb="2" eb="4">
      <t>キボ</t>
    </rPh>
    <rPh sb="4" eb="5">
      <t>ガタ</t>
    </rPh>
    <phoneticPr fontId="22"/>
  </si>
  <si>
    <t>/事業所</t>
    <rPh sb="1" eb="4">
      <t>ジギョウショ</t>
    </rPh>
    <phoneticPr fontId="22"/>
  </si>
  <si>
    <t>大規模型（Ⅰ）</t>
    <rPh sb="0" eb="3">
      <t>ダイキボ</t>
    </rPh>
    <rPh sb="3" eb="4">
      <t>ガタ</t>
    </rPh>
    <phoneticPr fontId="22"/>
  </si>
  <si>
    <t>大規模型（Ⅱ）</t>
    <rPh sb="0" eb="3">
      <t>ダイキボ</t>
    </rPh>
    <rPh sb="3" eb="4">
      <t>ガタ</t>
    </rPh>
    <phoneticPr fontId="22"/>
  </si>
  <si>
    <t>地域密着型通所介護事業所（療養通所介護事業所を含む）</t>
    <rPh sb="13" eb="15">
      <t>リョウヨウ</t>
    </rPh>
    <rPh sb="15" eb="17">
      <t>ツウショ</t>
    </rPh>
    <rPh sb="17" eb="19">
      <t>カイゴ</t>
    </rPh>
    <rPh sb="19" eb="22">
      <t>ジギョウショ</t>
    </rPh>
    <rPh sb="23" eb="24">
      <t>フク</t>
    </rPh>
    <phoneticPr fontId="22"/>
  </si>
  <si>
    <t>認知症対応型通所介護事業所</t>
    <phoneticPr fontId="22"/>
  </si>
  <si>
    <t>通所リハビリテーション事業所</t>
    <phoneticPr fontId="22"/>
  </si>
  <si>
    <t>短期入所系</t>
    <rPh sb="0" eb="2">
      <t>タンキ</t>
    </rPh>
    <rPh sb="2" eb="4">
      <t>ニュウショ</t>
    </rPh>
    <rPh sb="4" eb="5">
      <t>ケイ</t>
    </rPh>
    <phoneticPr fontId="22"/>
  </si>
  <si>
    <t>短期入所生活介護事業所、短期入所療養介護事業所</t>
    <phoneticPr fontId="22"/>
  </si>
  <si>
    <t>/定員</t>
    <rPh sb="1" eb="3">
      <t>テイイン</t>
    </rPh>
    <phoneticPr fontId="22"/>
  </si>
  <si>
    <t>訪問系</t>
    <rPh sb="0" eb="2">
      <t>ホウモン</t>
    </rPh>
    <rPh sb="2" eb="3">
      <t>ケイ</t>
    </rPh>
    <phoneticPr fontId="22"/>
  </si>
  <si>
    <t>訪問介護事業所</t>
    <phoneticPr fontId="22"/>
  </si>
  <si>
    <t>訪問入浴介護事業所</t>
    <phoneticPr fontId="22"/>
  </si>
  <si>
    <t>訪問看護事業所</t>
    <phoneticPr fontId="22"/>
  </si>
  <si>
    <t>訪問リハビリテーション事業所</t>
    <phoneticPr fontId="22"/>
  </si>
  <si>
    <t>定期巡回・随時対応型訪問介護看護事業所</t>
    <phoneticPr fontId="22"/>
  </si>
  <si>
    <t>夜間対応型訪問介護事業所</t>
    <phoneticPr fontId="22"/>
  </si>
  <si>
    <t>居宅介護支援事業所</t>
    <phoneticPr fontId="22"/>
  </si>
  <si>
    <t>福祉用具貸与事業所</t>
    <phoneticPr fontId="22"/>
  </si>
  <si>
    <t>居宅療養管理指導事業所</t>
    <rPh sb="0" eb="2">
      <t>キョタク</t>
    </rPh>
    <rPh sb="2" eb="4">
      <t>リョウヨウ</t>
    </rPh>
    <rPh sb="4" eb="6">
      <t>カンリ</t>
    </rPh>
    <rPh sb="6" eb="8">
      <t>シドウ</t>
    </rPh>
    <rPh sb="8" eb="11">
      <t>ジギョウショ</t>
    </rPh>
    <phoneticPr fontId="22"/>
  </si>
  <si>
    <t>多機能型</t>
    <rPh sb="0" eb="3">
      <t>タキノウ</t>
    </rPh>
    <rPh sb="3" eb="4">
      <t>ガタ</t>
    </rPh>
    <phoneticPr fontId="22"/>
  </si>
  <si>
    <t>小規模多機能型居宅介護事業所</t>
    <phoneticPr fontId="22"/>
  </si>
  <si>
    <t>看護小規模多機能型居宅介護事業所</t>
    <phoneticPr fontId="22"/>
  </si>
  <si>
    <t>入所施設・
居住系</t>
    <rPh sb="0" eb="2">
      <t>ニュウショ</t>
    </rPh>
    <rPh sb="2" eb="4">
      <t>シセツ</t>
    </rPh>
    <rPh sb="6" eb="8">
      <t>キョジュウ</t>
    </rPh>
    <rPh sb="8" eb="9">
      <t>ケイ</t>
    </rPh>
    <phoneticPr fontId="22"/>
  </si>
  <si>
    <t>介護老人福祉施設</t>
    <rPh sb="0" eb="2">
      <t>カイゴ</t>
    </rPh>
    <rPh sb="2" eb="4">
      <t>ロウジン</t>
    </rPh>
    <rPh sb="4" eb="6">
      <t>フクシ</t>
    </rPh>
    <rPh sb="6" eb="8">
      <t>シセツ</t>
    </rPh>
    <phoneticPr fontId="22"/>
  </si>
  <si>
    <t>地域密着型介護老人福祉施設</t>
    <rPh sb="0" eb="2">
      <t>チイキ</t>
    </rPh>
    <rPh sb="2" eb="5">
      <t>ミッチャクガタ</t>
    </rPh>
    <phoneticPr fontId="22"/>
  </si>
  <si>
    <t>介護老人保健施設</t>
    <rPh sb="0" eb="8">
      <t>カイゴロウジンホケンシセツ</t>
    </rPh>
    <phoneticPr fontId="22"/>
  </si>
  <si>
    <t>介護医療院</t>
    <phoneticPr fontId="22"/>
  </si>
  <si>
    <t>介護療養型医療施設</t>
    <phoneticPr fontId="22"/>
  </si>
  <si>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2"/>
  </si>
  <si>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22"/>
  </si>
  <si>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22"/>
  </si>
  <si>
    <t>対象経費（※３）</t>
    <rPh sb="0" eb="2">
      <t>タイショウ</t>
    </rPh>
    <rPh sb="2" eb="4">
      <t>ケイヒ</t>
    </rPh>
    <phoneticPr fontId="22"/>
  </si>
  <si>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22"/>
  </si>
  <si>
    <t>助成額</t>
    <rPh sb="0" eb="3">
      <t>ジョセイガク</t>
    </rPh>
    <phoneticPr fontId="22"/>
  </si>
  <si>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22"/>
  </si>
  <si>
    <t>※１　事業所・施設等について、助成の申請時点で指定等を受けている者であり、また</t>
    <rPh sb="9" eb="10">
      <t>トウ</t>
    </rPh>
    <rPh sb="25" eb="26">
      <t>トウ</t>
    </rPh>
    <rPh sb="32" eb="33">
      <t>モノ</t>
    </rPh>
    <phoneticPr fontId="22"/>
  </si>
  <si>
    <t>　　　・　各介護予防サービスを含むが、介護サービスと介護予防サービスの両方の指定を受けている場合は、１つの事業所・施設として取扱う。</t>
    <phoneticPr fontId="22"/>
  </si>
  <si>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22"/>
  </si>
  <si>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22"/>
  </si>
  <si>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22"/>
  </si>
  <si>
    <t>※２　利用者又は職員に感染者が発生しているか否かは問わない</t>
    <phoneticPr fontId="22"/>
  </si>
  <si>
    <t>※３　かかり増し経費等として考えられるものを例示したものであるが、実際の助成に当たっては、実施主体である都道府県が、個々の事情を勘案し、新型コロナ</t>
    <phoneticPr fontId="22"/>
  </si>
  <si>
    <t>　　　ウイルス感染症拡大に伴うものであり、通常の介護サービスの提供時では想定されないと判断できるものであれば、幅広く対象とする。</t>
    <phoneticPr fontId="22"/>
  </si>
  <si>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22"/>
  </si>
  <si>
    <t>基準単価（単位：千円、1利用者又は１事業所又は１定員当たり）</t>
    <rPh sb="12" eb="15">
      <t>リヨウシャ</t>
    </rPh>
    <rPh sb="15" eb="16">
      <t>マタ</t>
    </rPh>
    <phoneticPr fontId="22"/>
  </si>
  <si>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22"/>
  </si>
  <si>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22"/>
  </si>
  <si>
    <t>助成対象
事業所・施設等の種別（※１）</t>
    <rPh sb="0" eb="2">
      <t>ジョセイ</t>
    </rPh>
    <rPh sb="2" eb="4">
      <t>タイショウ</t>
    </rPh>
    <rPh sb="6" eb="9">
      <t>ジギョウショ</t>
    </rPh>
    <rPh sb="10" eb="12">
      <t>シセツ</t>
    </rPh>
    <rPh sb="12" eb="13">
      <t>トウ</t>
    </rPh>
    <rPh sb="14" eb="16">
      <t>シュベツ</t>
    </rPh>
    <phoneticPr fontId="22"/>
  </si>
  <si>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22"/>
  </si>
  <si>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22"/>
  </si>
  <si>
    <t>/利用者</t>
    <rPh sb="1" eb="4">
      <t>リヨウシャ</t>
    </rPh>
    <phoneticPr fontId="22"/>
  </si>
  <si>
    <t>電話による確認（※3）</t>
    <rPh sb="0" eb="2">
      <t>デンワ</t>
    </rPh>
    <rPh sb="5" eb="7">
      <t>カクニン</t>
    </rPh>
    <phoneticPr fontId="22"/>
  </si>
  <si>
    <t>1.5（看護師等（※４）が協力した場合：4.5）</t>
    <phoneticPr fontId="22"/>
  </si>
  <si>
    <t>訪問による確認（※3）</t>
    <rPh sb="0" eb="2">
      <t>ホウモン</t>
    </rPh>
    <rPh sb="5" eb="7">
      <t>カクニン</t>
    </rPh>
    <phoneticPr fontId="22"/>
  </si>
  <si>
    <t>3（看護師等（※４）が協力した場合：6）</t>
    <phoneticPr fontId="22"/>
  </si>
  <si>
    <t>-</t>
    <phoneticPr fontId="22"/>
  </si>
  <si>
    <t>対象経費（※４）</t>
    <rPh sb="0" eb="2">
      <t>タイショウ</t>
    </rPh>
    <rPh sb="2" eb="4">
      <t>ケイヒ</t>
    </rPh>
    <phoneticPr fontId="22"/>
  </si>
  <si>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22"/>
  </si>
  <si>
    <t>・また、１事業所・施設における１利用者につき１回まで助成することができる。
・１事業所・施設に（１）①と（２）①・②両方を助成することができる。</t>
    <rPh sb="16" eb="19">
      <t>リヨウシャ</t>
    </rPh>
    <phoneticPr fontId="22"/>
  </si>
  <si>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22"/>
  </si>
  <si>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22"/>
  </si>
  <si>
    <t>は、１つの事業所として取扱う。</t>
    <phoneticPr fontId="22"/>
  </si>
  <si>
    <t xml:space="preserve">※２　具体的には以下の事業所を指す。なお、実際にサービス再開につながったか否かは問わない。
</t>
    <rPh sb="11" eb="14">
      <t>ジギョウショ</t>
    </rPh>
    <rPh sb="15" eb="16">
      <t>サ</t>
    </rPh>
    <phoneticPr fontId="22"/>
  </si>
  <si>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22"/>
  </si>
  <si>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22"/>
  </si>
  <si>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22"/>
  </si>
  <si>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22"/>
  </si>
  <si>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22"/>
  </si>
  <si>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22"/>
  </si>
  <si>
    <t>※３　１利用者につき、16と17は併給不可である。</t>
    <rPh sb="4" eb="7">
      <t>リヨウシャ</t>
    </rPh>
    <rPh sb="17" eb="19">
      <t>ヘイキュウ</t>
    </rPh>
    <rPh sb="19" eb="21">
      <t>フカ</t>
    </rPh>
    <phoneticPr fontId="22"/>
  </si>
  <si>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22"/>
  </si>
  <si>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22"/>
  </si>
  <si>
    <t>基準単価（単位：千円、１都道府県・指定都市・中核市当たり）</t>
    <rPh sb="12" eb="16">
      <t>トドウフケン</t>
    </rPh>
    <rPh sb="17" eb="21">
      <t>シテイトシ</t>
    </rPh>
    <rPh sb="22" eb="25">
      <t>チュウカクシ</t>
    </rPh>
    <phoneticPr fontId="22"/>
  </si>
  <si>
    <t>（４）　都道府県の事務費支援事業</t>
    <phoneticPr fontId="22"/>
  </si>
  <si>
    <t>厚生労働大臣が必要と認める額</t>
    <rPh sb="0" eb="2">
      <t>コウセイ</t>
    </rPh>
    <rPh sb="2" eb="4">
      <t>ロウドウ</t>
    </rPh>
    <rPh sb="4" eb="6">
      <t>ダイジン</t>
    </rPh>
    <rPh sb="7" eb="9">
      <t>ヒツヨウ</t>
    </rPh>
    <phoneticPr fontId="22"/>
  </si>
  <si>
    <t>対象経費</t>
    <rPh sb="0" eb="2">
      <t>タイショウ</t>
    </rPh>
    <rPh sb="2" eb="4">
      <t>ケイヒ</t>
    </rPh>
    <phoneticPr fontId="22"/>
  </si>
  <si>
    <t>・（１）から（３）の事業実施及び指導監督等を行うために要する経費
＊他の補助金等により人件費の補助が行われている職員については、本事業の補助対象とはしない。</t>
    <phoneticPr fontId="22"/>
  </si>
  <si>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22"/>
  </si>
  <si>
    <t>/事業所</t>
    <rPh sb="1" eb="4">
      <t>ジギョウショ</t>
    </rPh>
    <phoneticPr fontId="8"/>
  </si>
  <si>
    <t>認知症対応型通所介護事業所</t>
  </si>
  <si>
    <t>短期入所生活介護事業所</t>
  </si>
  <si>
    <t>/定員</t>
    <rPh sb="1" eb="3">
      <t>テイイン</t>
    </rPh>
    <phoneticPr fontId="8"/>
  </si>
  <si>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</si>
  <si>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</si>
  <si>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</si>
  <si>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</si>
  <si>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</si>
  <si>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</si>
  <si>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</si>
  <si>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</si>
  <si>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</si>
  <si>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</si>
  <si>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</si>
  <si>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</si>
  <si>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</si>
  <si>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</si>
  <si>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</si>
  <si>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</si>
  <si>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</si>
  <si>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</si>
  <si>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</si>
  <si>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</si>
  <si>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</si>
  <si>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</si>
  <si>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</si>
  <si>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</si>
  <si>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</si>
  <si>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</si>
  <si>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</si>
  <si>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rPh sb="0" eb="3">
      <t>ヤマグチケン</t>
    </rPh>
    <phoneticPr fontId="11"/>
  </si>
  <si>
    <t>徳島県</t>
    <rPh sb="0" eb="3">
      <t>トクシマケン</t>
    </rPh>
    <phoneticPr fontId="11"/>
  </si>
  <si>
    <t>香川県</t>
    <rPh sb="0" eb="3">
      <t>カガワケン</t>
    </rPh>
    <phoneticPr fontId="11"/>
  </si>
  <si>
    <t>愛媛県</t>
    <rPh sb="0" eb="3">
      <t>エヒメケン</t>
    </rPh>
    <phoneticPr fontId="11"/>
  </si>
  <si>
    <t>高知県</t>
    <rPh sb="0" eb="3">
      <t>コウチケン</t>
    </rPh>
    <phoneticPr fontId="11"/>
  </si>
  <si>
    <t>福岡県</t>
    <rPh sb="0" eb="3">
      <t>フクオカケン</t>
    </rPh>
    <phoneticPr fontId="11"/>
  </si>
  <si>
    <t>佐賀県</t>
    <rPh sb="0" eb="3">
      <t>サガケン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</si>
  <si>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</si>
  <si>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</si>
  <si>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</si>
  <si>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</si>
  <si>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</si>
  <si>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事業所・施設等の種別</t>
  </si>
  <si>
    <t>訪問介護事業所　集合住宅併設型（同一建物減算の算定がある事業所）</t>
    <phoneticPr fontId="10"/>
  </si>
  <si>
    <t>訪問介護事業所　上記以外であって、1月あたり延べ訪問回数200回以下</t>
    <phoneticPr fontId="10"/>
  </si>
  <si>
    <t>訪問介護事業所　上記以外であって、1月あたり延べ訪問回数201回以上2,000回以下</t>
    <phoneticPr fontId="10"/>
  </si>
  <si>
    <t>訪問介護事業所　上記以外であって、1月あたり延べ訪問回数2,001回以上</t>
    <phoneticPr fontId="10"/>
  </si>
  <si>
    <t>通所介護事業所　1月あたり延べ利用者数300人以下</t>
    <rPh sb="0" eb="2">
      <t>ツウショ</t>
    </rPh>
    <phoneticPr fontId="8"/>
  </si>
  <si>
    <t>通所介護事業所　1月あたり延べ利用者数301人以上600人以下</t>
    <rPh sb="0" eb="2">
      <t>ツウショ</t>
    </rPh>
    <phoneticPr fontId="8"/>
  </si>
  <si>
    <t>通所介護事業所　1月あたり延べ利用者数601人以上</t>
    <rPh sb="0" eb="2">
      <t>ツウショ</t>
    </rPh>
    <phoneticPr fontId="8"/>
  </si>
  <si>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</si>
  <si>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</si>
  <si>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8"/>
  </si>
  <si>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</si>
  <si>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</si>
  <si>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10"/>
  </si>
  <si>
    <t>【介護サービスを円滑に継続するための対応】</t>
    <rPh sb="1" eb="3">
      <t>カイゴ</t>
    </rPh>
    <rPh sb="8" eb="10">
      <t>エンカツ</t>
    </rPh>
    <rPh sb="11" eb="13">
      <t>ケイゾク</t>
    </rPh>
    <rPh sb="18" eb="20">
      <t>タイオウ</t>
    </rPh>
    <phoneticPr fontId="10"/>
  </si>
  <si>
    <t>【災害備蓄等への対応】</t>
    <rPh sb="1" eb="3">
      <t>サイガイ</t>
    </rPh>
    <rPh sb="3" eb="5">
      <t>ビチク</t>
    </rPh>
    <rPh sb="5" eb="6">
      <t>トウ</t>
    </rPh>
    <rPh sb="8" eb="10">
      <t>タイオウ</t>
    </rPh>
    <phoneticPr fontId="10"/>
  </si>
  <si>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10"/>
  </si>
  <si>
    <t>/定員</t>
    <rPh sb="1" eb="3">
      <t>テイイン</t>
    </rPh>
    <phoneticPr fontId="7"/>
  </si>
  <si>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</si>
  <si>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</si>
  <si>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</si>
  <si>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</si>
  <si>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</si>
  <si>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</si>
  <si>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</si>
  <si>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</si>
  <si>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</si>
  <si>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</si>
  <si>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</si>
  <si>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</si>
  <si>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</si>
  <si>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</si>
  <si>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</si>
  <si>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</si>
  <si>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</si>
  <si>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</si>
  <si>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</si>
  <si>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10"/>
  </si>
  <si>
    <t>申請にあたっての確認事項</t>
    <rPh sb="0" eb="2">
      <t>シンセイ</t>
    </rPh>
    <rPh sb="8" eb="10">
      <t>カクニン</t>
    </rPh>
    <rPh sb="10" eb="12">
      <t>ジコウ</t>
    </rPh>
    <phoneticPr fontId="10"/>
  </si>
  <si>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10"/>
  </si>
  <si>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10"/>
  </si>
  <si>
    <t>特定施設入居者生活介護（養護老人ホーム、軽費老人ホームを除く）</t>
    <rPh sb="12" eb="14">
      <t>ヨウゴ</t>
    </rPh>
    <rPh sb="14" eb="16">
      <t>ロウジン</t>
    </rPh>
    <rPh sb="20" eb="22">
      <t>ケイヒ</t>
    </rPh>
    <rPh sb="22" eb="24">
      <t>ロウジン</t>
    </rPh>
    <rPh sb="28" eb="29">
      <t>ノゾ</t>
    </rPh>
    <phoneticPr fontId="10"/>
  </si>
  <si>
    <t>地域密着型特定施設入居者生活介護（養護老人ホーム、軽費老人ホームを除く）</t>
    <phoneticPr fontId="10"/>
  </si>
  <si>
    <t>見積書等の根拠資料は事業所において適切に保管している。</t>
    <rPh sb="0" eb="3">
      <t>ミツモリショ</t>
    </rPh>
    <phoneticPr fontId="10"/>
  </si>
  <si>
    <t>山口県知事</t>
    <rPh sb="0" eb="3">
      <t>ヤマグチケン</t>
    </rPh>
    <rPh sb="3" eb="5">
      <t>チジ</t>
    </rPh>
    <phoneticPr fontId="10"/>
  </si>
  <si>
    <t>申請者の作業</t>
    <rPh sb="0" eb="3">
      <t>シンセイシャ</t>
    </rPh>
    <rPh sb="4" eb="6">
      <t>サギョウ</t>
    </rPh>
    <phoneticPr fontId="10"/>
  </si>
  <si>
    <t>「銀行口座情報」シートに振込希望の口座情報を入力</t>
    <rPh sb="1" eb="3">
      <t>ギンコウ</t>
    </rPh>
    <rPh sb="3" eb="5">
      <t>コウザ</t>
    </rPh>
    <rPh sb="5" eb="7">
      <t>ジョウホウ</t>
    </rPh>
    <rPh sb="12" eb="14">
      <t>フリコミ</t>
    </rPh>
    <rPh sb="14" eb="16">
      <t>キボウ</t>
    </rPh>
    <rPh sb="17" eb="19">
      <t>コウザ</t>
    </rPh>
    <rPh sb="19" eb="21">
      <t>ジョウホウ</t>
    </rPh>
    <rPh sb="22" eb="24">
      <t>ニュウリョク</t>
    </rPh>
    <phoneticPr fontId="10"/>
  </si>
  <si>
    <t>振込先口座申出書</t>
    <rPh sb="0" eb="2">
      <t>フリコミ</t>
    </rPh>
    <rPh sb="2" eb="3">
      <t>サキ</t>
    </rPh>
    <rPh sb="3" eb="5">
      <t>コウザ</t>
    </rPh>
    <rPh sb="5" eb="7">
      <t>モウシデ</t>
    </rPh>
    <rPh sb="7" eb="8">
      <t>ショ</t>
    </rPh>
    <phoneticPr fontId="22"/>
  </si>
  <si>
    <t>　山口県知事様</t>
    <rPh sb="1" eb="3">
      <t>ヤマグチ</t>
    </rPh>
    <rPh sb="3" eb="6">
      <t>ケンチジ</t>
    </rPh>
    <rPh sb="6" eb="7">
      <t>サマ</t>
    </rPh>
    <phoneticPr fontId="22"/>
  </si>
  <si>
    <t>郵便番号</t>
    <rPh sb="0" eb="1">
      <t>ユウ</t>
    </rPh>
    <rPh sb="1" eb="2">
      <t>ビン</t>
    </rPh>
    <rPh sb="2" eb="3">
      <t>バン</t>
    </rPh>
    <rPh sb="3" eb="4">
      <t>ゴウ</t>
    </rPh>
    <phoneticPr fontId="22"/>
  </si>
  <si>
    <t>申出者 　</t>
    <rPh sb="0" eb="1">
      <t>サル</t>
    </rPh>
    <rPh sb="1" eb="2">
      <t>デ</t>
    </rPh>
    <rPh sb="2" eb="3">
      <t>シャ</t>
    </rPh>
    <phoneticPr fontId="22"/>
  </si>
  <si>
    <t>住　　　　　　所</t>
    <rPh sb="0" eb="1">
      <t>ジュウ</t>
    </rPh>
    <rPh sb="7" eb="8">
      <t>ショ</t>
    </rPh>
    <phoneticPr fontId="22"/>
  </si>
  <si>
    <t>(交付申請者)</t>
    <rPh sb="1" eb="3">
      <t>コウフ</t>
    </rPh>
    <rPh sb="3" eb="6">
      <t>シンセイシャ</t>
    </rPh>
    <phoneticPr fontId="22"/>
  </si>
  <si>
    <t>名称</t>
    <rPh sb="0" eb="1">
      <t>メイ</t>
    </rPh>
    <rPh sb="1" eb="2">
      <t>ショウ</t>
    </rPh>
    <phoneticPr fontId="22"/>
  </si>
  <si>
    <t>代表者の職・氏名</t>
    <phoneticPr fontId="22"/>
  </si>
  <si>
    <t>電話番号</t>
    <rPh sb="0" eb="4">
      <t>デンワバンゴウ</t>
    </rPh>
    <phoneticPr fontId="10"/>
  </si>
  <si>
    <t>【受取口座記入欄】　※長期間入出金のない口座を記入しないこと</t>
    <phoneticPr fontId="10"/>
  </si>
  <si>
    <t>金融機関名</t>
    <rPh sb="0" eb="4">
      <t>キンユウキカン</t>
    </rPh>
    <rPh sb="4" eb="5">
      <t>メイ</t>
    </rPh>
    <phoneticPr fontId="10"/>
  </si>
  <si>
    <t>金融機関の種類</t>
    <rPh sb="0" eb="2">
      <t>キンユウ</t>
    </rPh>
    <rPh sb="2" eb="4">
      <t>キカン</t>
    </rPh>
    <rPh sb="5" eb="7">
      <t>シュルイ</t>
    </rPh>
    <phoneticPr fontId="10"/>
  </si>
  <si>
    <t>金融機関コード（４桁）</t>
    <rPh sb="0" eb="2">
      <t>キンユウ</t>
    </rPh>
    <rPh sb="2" eb="4">
      <t>キカン</t>
    </rPh>
    <rPh sb="9" eb="10">
      <t>ケタ</t>
    </rPh>
    <phoneticPr fontId="10"/>
  </si>
  <si>
    <t>本・支店名</t>
    <rPh sb="0" eb="1">
      <t>ホン</t>
    </rPh>
    <rPh sb="2" eb="5">
      <t>シテンメイ</t>
    </rPh>
    <phoneticPr fontId="10"/>
  </si>
  <si>
    <t>本・支店の区別</t>
    <rPh sb="0" eb="1">
      <t>ホン</t>
    </rPh>
    <rPh sb="2" eb="4">
      <t>シテン</t>
    </rPh>
    <rPh sb="5" eb="7">
      <t>クベツ</t>
    </rPh>
    <phoneticPr fontId="10"/>
  </si>
  <si>
    <t>支店コード（３桁）</t>
    <rPh sb="0" eb="2">
      <t>シテン</t>
    </rPh>
    <rPh sb="7" eb="8">
      <t>ケタ</t>
    </rPh>
    <phoneticPr fontId="10"/>
  </si>
  <si>
    <t>預金種目</t>
    <rPh sb="0" eb="2">
      <t>ヨキン</t>
    </rPh>
    <rPh sb="2" eb="4">
      <t>シュモク</t>
    </rPh>
    <phoneticPr fontId="10"/>
  </si>
  <si>
    <t>口座番号（７桁）</t>
    <rPh sb="0" eb="2">
      <t>コウザ</t>
    </rPh>
    <rPh sb="2" eb="4">
      <t>バンゴウ</t>
    </rPh>
    <rPh sb="6" eb="7">
      <t>ケタ</t>
    </rPh>
    <phoneticPr fontId="10"/>
  </si>
  <si>
    <t>口座名義人(カナ)</t>
    <rPh sb="0" eb="2">
      <t>コウザ</t>
    </rPh>
    <rPh sb="2" eb="5">
      <t>メイギニン</t>
    </rPh>
    <phoneticPr fontId="10"/>
  </si>
  <si>
    <t>３　振込先口座申出書（様式３）</t>
    <rPh sb="2" eb="4">
      <t>フリコミ</t>
    </rPh>
    <rPh sb="4" eb="5">
      <t>サキ</t>
    </rPh>
    <rPh sb="5" eb="7">
      <t>コウザ</t>
    </rPh>
    <rPh sb="7" eb="10">
      <t>モウシデショ</t>
    </rPh>
    <rPh sb="11" eb="13">
      <t>ヨウシキ</t>
    </rPh>
    <phoneticPr fontId="10"/>
  </si>
  <si>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10"/>
  </si>
  <si>
    <t>（注）行が不足する場合には、「本申請書の使い方」に従って、行を追加すること。列の挿入は行わないこと。</t>
    <rPh sb="1" eb="2">
      <t>チュウ</t>
    </rPh>
    <rPh sb="15" eb="16">
      <t>ホン</t>
    </rPh>
    <rPh sb="16" eb="19">
      <t>シンセイショ</t>
    </rPh>
    <rPh sb="20" eb="21">
      <t>ツカ</t>
    </rPh>
    <rPh sb="22" eb="23">
      <t>カタ</t>
    </rPh>
    <rPh sb="25" eb="26">
      <t>シタガ</t>
    </rPh>
    <rPh sb="43" eb="44">
      <t>オコナ</t>
    </rPh>
    <phoneticPr fontId="10"/>
  </si>
  <si>
    <t>所要額（円）
（税抜き）</t>
    <rPh sb="0" eb="3">
      <t>ショヨウガク</t>
    </rPh>
    <rPh sb="4" eb="5">
      <t>エン</t>
    </rPh>
    <rPh sb="8" eb="9">
      <t>ゼイ</t>
    </rPh>
    <rPh sb="9" eb="10">
      <t>ヌ</t>
    </rPh>
    <phoneticPr fontId="10"/>
  </si>
  <si>
    <t>所要額（円）
（税抜き）</t>
    <rPh sb="0" eb="3">
      <t>ショヨウガク</t>
    </rPh>
    <rPh sb="4" eb="5">
      <t>エン</t>
    </rPh>
    <phoneticPr fontId="10"/>
  </si>
  <si>
    <t>様</t>
    <rPh sb="0" eb="1">
      <t>サマ</t>
    </rPh>
    <phoneticPr fontId="10"/>
  </si>
  <si>
    <t>住所</t>
    <rPh sb="0" eb="1">
      <t>ジュウ</t>
    </rPh>
    <rPh sb="1" eb="2">
      <t>ショ</t>
    </rPh>
    <phoneticPr fontId="22"/>
  </si>
  <si>
    <t>（様式３）</t>
    <phoneticPr fontId="10"/>
  </si>
  <si>
    <t>燃料費、有料道路通行料当の移動に伴い必要となる経費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10"/>
  </si>
  <si>
    <t>ネッククーラー（ヒーター）等の猛暑対策用品・雪害対策用品</t>
    <rPh sb="13" eb="14">
      <t>トウ</t>
    </rPh>
    <rPh sb="15" eb="17">
      <t>モウショ</t>
    </rPh>
    <rPh sb="17" eb="19">
      <t>タイサク</t>
    </rPh>
    <rPh sb="19" eb="21">
      <t>ヨウヒン</t>
    </rPh>
    <rPh sb="22" eb="24">
      <t>セツガイ</t>
    </rPh>
    <rPh sb="24" eb="26">
      <t>タイサク</t>
    </rPh>
    <rPh sb="26" eb="28">
      <t>ヨウヒン</t>
    </rPh>
    <phoneticPr fontId="10"/>
  </si>
  <si>
    <t>○訪問系サービス事業所、通所系サービス事業所</t>
    <rPh sb="1" eb="3">
      <t>ホウモン</t>
    </rPh>
    <rPh sb="3" eb="4">
      <t>ケイ</t>
    </rPh>
    <rPh sb="8" eb="11">
      <t>ジギョウショ</t>
    </rPh>
    <rPh sb="12" eb="14">
      <t>ツウショ</t>
    </rPh>
    <rPh sb="14" eb="15">
      <t>ケイ</t>
    </rPh>
    <rPh sb="19" eb="22">
      <t>ジギョウショ</t>
    </rPh>
    <phoneticPr fontId="10"/>
  </si>
  <si>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10"/>
  </si>
  <si>
    <t>業務用スポットクーラー（ヒーター）等の居室や浴室等における温度管理、湿度管理に必要な設備・物品等の購入経費等</t>
    <rPh sb="0" eb="3">
      <t>ギョウムヨウ</t>
    </rPh>
    <rPh sb="17" eb="18">
      <t>トウ</t>
    </rPh>
    <rPh sb="19" eb="21">
      <t>キョシツ</t>
    </rPh>
    <rPh sb="22" eb="24">
      <t>ヨクシツ</t>
    </rPh>
    <rPh sb="24" eb="25">
      <t>トウ</t>
    </rPh>
    <rPh sb="29" eb="31">
      <t>オンド</t>
    </rPh>
    <rPh sb="31" eb="33">
      <t>カンリ</t>
    </rPh>
    <rPh sb="34" eb="36">
      <t>シツド</t>
    </rPh>
    <rPh sb="36" eb="38">
      <t>カンリ</t>
    </rPh>
    <rPh sb="39" eb="41">
      <t>ヒツヨウ</t>
    </rPh>
    <rPh sb="42" eb="44">
      <t>セツビ</t>
    </rPh>
    <rPh sb="45" eb="47">
      <t>ブッピン</t>
    </rPh>
    <rPh sb="47" eb="48">
      <t>トウ</t>
    </rPh>
    <rPh sb="49" eb="51">
      <t>コウニュウ</t>
    </rPh>
    <rPh sb="51" eb="53">
      <t>ケイヒ</t>
    </rPh>
    <rPh sb="53" eb="54">
      <t>トウ</t>
    </rPh>
    <phoneticPr fontId="10"/>
  </si>
  <si>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10"/>
  </si>
  <si>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10"/>
  </si>
  <si>
    <t>衛生用品、医療用品等の購入等経費</t>
    <rPh sb="0" eb="2">
      <t>エイセイ</t>
    </rPh>
    <rPh sb="2" eb="4">
      <t>ヨウヒン</t>
    </rPh>
    <rPh sb="5" eb="7">
      <t>イリョウ</t>
    </rPh>
    <rPh sb="7" eb="9">
      <t>ヨウヒン</t>
    </rPh>
    <rPh sb="9" eb="10">
      <t>トウ</t>
    </rPh>
    <rPh sb="11" eb="13">
      <t>コウニュウ</t>
    </rPh>
    <rPh sb="13" eb="14">
      <t>トウ</t>
    </rPh>
    <rPh sb="14" eb="16">
      <t>ケイヒ</t>
    </rPh>
    <phoneticPr fontId="10"/>
  </si>
  <si>
    <t>簡易浄水器、冷房機、暖房機、簡易トイレ、清潔保持のための用具等の購入経費</t>
    <rPh sb="0" eb="2">
      <t>カンイ</t>
    </rPh>
    <rPh sb="2" eb="5">
      <t>ジョウスイキ</t>
    </rPh>
    <rPh sb="6" eb="8">
      <t>レイボウ</t>
    </rPh>
    <rPh sb="8" eb="9">
      <t>キ</t>
    </rPh>
    <rPh sb="10" eb="12">
      <t>ダンボウ</t>
    </rPh>
    <rPh sb="12" eb="13">
      <t>キ</t>
    </rPh>
    <rPh sb="14" eb="16">
      <t>カンイ</t>
    </rPh>
    <rPh sb="20" eb="22">
      <t>セイケツ</t>
    </rPh>
    <rPh sb="22" eb="24">
      <t>ホジ</t>
    </rPh>
    <rPh sb="28" eb="30">
      <t>ヨウグ</t>
    </rPh>
    <rPh sb="30" eb="31">
      <t>トウ</t>
    </rPh>
    <rPh sb="32" eb="34">
      <t>コウニュウ</t>
    </rPh>
    <rPh sb="34" eb="36">
      <t>ケイヒ</t>
    </rPh>
    <phoneticPr fontId="10"/>
  </si>
  <si>
    <t>その他災害への備えとして必要と認められる経費</t>
    <rPh sb="2" eb="3">
      <t>タ</t>
    </rPh>
    <rPh sb="3" eb="5">
      <t>サイガイ</t>
    </rPh>
    <rPh sb="7" eb="8">
      <t>ソナ</t>
    </rPh>
    <rPh sb="12" eb="14">
      <t>ヒツヨウ</t>
    </rPh>
    <rPh sb="15" eb="16">
      <t>ミト</t>
    </rPh>
    <rPh sb="20" eb="22">
      <t>ケイヒ</t>
    </rPh>
    <phoneticPr fontId="10"/>
  </si>
  <si>
    <t>燃料費等の入居者等の生活環境改善、職員の負担軽減・勤務環境改善に必要となる経費</t>
    <rPh sb="0" eb="3">
      <t>ネンリョウヒ</t>
    </rPh>
    <rPh sb="3" eb="4">
      <t>トウ</t>
    </rPh>
    <rPh sb="5" eb="8">
      <t>ニュウキョシャ</t>
    </rPh>
    <rPh sb="8" eb="9">
      <t>トウ</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10"/>
  </si>
  <si>
    <t>費目</t>
    <rPh sb="0" eb="2">
      <t>ヒモク</t>
    </rPh>
    <phoneticPr fontId="10"/>
  </si>
  <si>
    <r>
      <rPr>
        <sz val="12"/>
        <color rgb="FFFF0000"/>
        <rFont val="ＭＳ 明朝"/>
        <family val="1"/>
        <charset val="128"/>
      </rPr>
      <t>（赤着色シート）</t>
    </r>
    <r>
      <rPr>
        <sz val="12"/>
        <color theme="1"/>
        <rFont val="ＭＳ 明朝"/>
        <family val="1"/>
      </rPr>
      <t xml:space="preserve">「個票●」（●は１からの通し番号）に申請する各事業所の内容を作成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例えば、申請する事業所数が３事業所の場合、個票１～３の作成が必要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t>
    </r>
    <r>
      <rPr>
        <sz val="10"/>
        <color theme="1"/>
        <rFont val="ＭＳ 明朝"/>
        <family val="1"/>
      </rPr>
      <t>　</t>
    </r>
    <rPh sb="1" eb="2">
      <t>アカ</t>
    </rPh>
    <rPh sb="2" eb="4">
      <t>チャクショク</t>
    </rPh>
    <rPh sb="9" eb="11">
      <t>コヒョウ</t>
    </rPh>
    <rPh sb="20" eb="21">
      <t>トオ</t>
    </rPh>
    <rPh sb="22" eb="24">
      <t>バンゴウ</t>
    </rPh>
    <rPh sb="26" eb="28">
      <t>シンセイ</t>
    </rPh>
    <rPh sb="30" eb="31">
      <t>カク</t>
    </rPh>
    <rPh sb="31" eb="34">
      <t>ジギョウショ</t>
    </rPh>
    <rPh sb="35" eb="37">
      <t>ナイヨウ</t>
    </rPh>
    <rPh sb="38" eb="40">
      <t>サクセイ</t>
    </rPh>
    <rPh sb="79" eb="81">
      <t>イジョウ</t>
    </rPh>
    <rPh sb="132" eb="133">
      <t>オコナ</t>
    </rPh>
    <rPh sb="159" eb="160">
      <t>タト</t>
    </rPh>
    <rPh sb="164" eb="166">
      <t>シンセイ</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10"/>
  </si>
  <si>
    <r>
      <t>様式２（個票）の内容が、</t>
    </r>
    <r>
      <rPr>
        <sz val="12"/>
        <color rgb="FF00B0F0"/>
        <rFont val="ＭＳ 明朝"/>
        <family val="1"/>
        <charset val="128"/>
      </rPr>
      <t>（青着色シート）</t>
    </r>
    <r>
      <rPr>
        <sz val="12"/>
        <color theme="1"/>
        <rFont val="ＭＳ 明朝"/>
        <family val="1"/>
      </rPr>
      <t xml:space="preserve">（申請額一覧）に正しく反映されていることを確認してください
</t>
    </r>
    <r>
      <rPr>
        <sz val="10"/>
        <color theme="9" tint="-0.499984740745262"/>
        <rFont val="ＭＳ ゴシック"/>
        <family val="3"/>
        <charset val="128"/>
      </rPr>
      <t>※15事業所以上ある場合には6行目～15行目を行ごとコピーし、16行目に右ク
  リック→「コピーしたセルの挿入」で挿入の上、合計の数式を行追加分も
  含むよう修正してください</t>
    </r>
    <rPh sb="0" eb="2">
      <t>ヨウシキ</t>
    </rPh>
    <rPh sb="4" eb="6">
      <t>コヒョウ</t>
    </rPh>
    <rPh sb="8" eb="10">
      <t>ナイヨウ</t>
    </rPh>
    <rPh sb="13" eb="14">
      <t>アオ</t>
    </rPh>
    <rPh sb="14" eb="16">
      <t>チャクショク</t>
    </rPh>
    <rPh sb="21" eb="24">
      <t>シンセイガク</t>
    </rPh>
    <rPh sb="24" eb="26">
      <t>イチラン</t>
    </rPh>
    <rPh sb="28" eb="29">
      <t>タダ</t>
    </rPh>
    <rPh sb="29" eb="30">
      <t>テキセイ</t>
    </rPh>
    <rPh sb="31" eb="33">
      <t>ハンエイ</t>
    </rPh>
    <rPh sb="41" eb="43">
      <t>カクニン</t>
    </rPh>
    <rPh sb="73" eb="74">
      <t>ギョウ</t>
    </rPh>
    <rPh sb="86" eb="87">
      <t>ミギ</t>
    </rPh>
    <rPh sb="108" eb="110">
      <t>ソウニュウ</t>
    </rPh>
    <rPh sb="111" eb="112">
      <t>ウエ</t>
    </rPh>
    <rPh sb="113" eb="115">
      <t>ゴウケイ</t>
    </rPh>
    <rPh sb="116" eb="118">
      <t>スウシキ</t>
    </rPh>
    <rPh sb="119" eb="120">
      <t>ギョウ</t>
    </rPh>
    <rPh sb="120" eb="122">
      <t>ツイカ</t>
    </rPh>
    <rPh sb="122" eb="123">
      <t>ブン</t>
    </rPh>
    <rPh sb="127" eb="128">
      <t>フク</t>
    </rPh>
    <rPh sb="131" eb="133">
      <t>シュウセイ</t>
    </rPh>
    <phoneticPr fontId="10"/>
  </si>
  <si>
    <t>「申請書」シートに、申請者情報（住所、名称等）が反映されていることを確認の上、日付、問い合わせ先欄を入力してください</t>
    <rPh sb="1" eb="4">
      <t>シンセイショ</t>
    </rPh>
    <rPh sb="10" eb="13">
      <t>シンセイシャ</t>
    </rPh>
    <rPh sb="13" eb="15">
      <t>ジョウホウ</t>
    </rPh>
    <rPh sb="16" eb="18">
      <t>ジュウショ</t>
    </rPh>
    <rPh sb="19" eb="21">
      <t>メイショウ</t>
    </rPh>
    <rPh sb="21" eb="22">
      <t>トウ</t>
    </rPh>
    <rPh sb="24" eb="26">
      <t>ハンエイ</t>
    </rPh>
    <rPh sb="34" eb="36">
      <t>カクニン</t>
    </rPh>
    <rPh sb="37" eb="38">
      <t>ウエ</t>
    </rPh>
    <rPh sb="39" eb="41">
      <t>ヒヅケ</t>
    </rPh>
    <rPh sb="42" eb="43">
      <t>ト</t>
    </rPh>
    <rPh sb="44" eb="45">
      <t>ア</t>
    </rPh>
    <rPh sb="47" eb="48">
      <t>サキ</t>
    </rPh>
    <rPh sb="48" eb="49">
      <t>ラン</t>
    </rPh>
    <rPh sb="50" eb="52">
      <t>ニュウリョク</t>
    </rPh>
    <phoneticPr fontId="10"/>
  </si>
  <si>
    <t>　介護事業所等に対するサービス継続支援事業費補助金（備品等購入費等）の支払は、下記の金融口座に振り込んでください。
　なお、口座名義人が補助金の交付申請者と異なるときは、下記口座名義人に受領を委任します。</t>
    <rPh sb="22" eb="25">
      <t>ホジョキン</t>
    </rPh>
    <rPh sb="26" eb="28">
      <t>ビヒン</t>
    </rPh>
    <rPh sb="28" eb="29">
      <t>トウ</t>
    </rPh>
    <rPh sb="29" eb="32">
      <t>コウニュウヒ</t>
    </rPh>
    <rPh sb="32" eb="33">
      <t>トウ</t>
    </rPh>
    <rPh sb="72" eb="74">
      <t>コウフ</t>
    </rPh>
    <phoneticPr fontId="22"/>
  </si>
  <si>
    <t>介護事業所等に対するサービス継続支援事業（備品等購入費等）に関する事業実施計画書（事業所単位）</t>
    <rPh sb="21" eb="23">
      <t>ビヒン</t>
    </rPh>
    <rPh sb="23" eb="24">
      <t>トウ</t>
    </rPh>
    <rPh sb="24" eb="27">
      <t>コウニュウヒ</t>
    </rPh>
    <rPh sb="27" eb="28">
      <t>トウ</t>
    </rPh>
    <rPh sb="41" eb="44">
      <t>ジギョウショ</t>
    </rPh>
    <rPh sb="44" eb="46">
      <t>タンイ</t>
    </rPh>
    <phoneticPr fontId="10"/>
  </si>
  <si>
    <t>介護事業所等に対するサービス継続支援事業（備品等購入費等）に係る交付申請書</t>
    <rPh sb="0" eb="2">
      <t>カイゴ</t>
    </rPh>
    <rPh sb="2" eb="5">
      <t>ジギョウショ</t>
    </rPh>
    <rPh sb="5" eb="6">
      <t>トウ</t>
    </rPh>
    <rPh sb="7" eb="8">
      <t>タイ</t>
    </rPh>
    <phoneticPr fontId="10"/>
  </si>
  <si>
    <t>使用する口座は債権譲渡されていない</t>
    <rPh sb="0" eb="2">
      <t>シヨウ</t>
    </rPh>
    <rPh sb="4" eb="6">
      <t>コウザ</t>
    </rPh>
    <rPh sb="7" eb="9">
      <t>サイケン</t>
    </rPh>
    <rPh sb="9" eb="11">
      <t>ジョウト</t>
    </rPh>
    <phoneticPr fontId="10"/>
  </si>
  <si>
    <t>別記第１号様式</t>
    <rPh sb="0" eb="2">
      <t>ベッキ</t>
    </rPh>
    <rPh sb="2" eb="3">
      <t>ダイ</t>
    </rPh>
    <rPh sb="4" eb="5">
      <t>ゴウ</t>
    </rPh>
    <rPh sb="5" eb="7">
      <t>ヨウシキ</t>
    </rPh>
    <phoneticPr fontId="10"/>
  </si>
  <si>
    <t>２　介護事業所等に対するサービス継続支援事業（備品等購入費等）に関する事業実施計画書</t>
    <rPh sb="2" eb="4">
      <t>カイゴ</t>
    </rPh>
    <rPh sb="4" eb="6">
      <t>シセツ</t>
    </rPh>
    <rPh sb="6" eb="7">
      <t>トウ</t>
    </rPh>
    <rPh sb="8" eb="10">
      <t>ケイゾク</t>
    </rPh>
    <rPh sb="10" eb="12">
      <t>シエン</t>
    </rPh>
    <rPh sb="12" eb="14">
      <t>ジギョウ</t>
    </rPh>
    <rPh sb="15" eb="17">
      <t>ビヒン</t>
    </rPh>
    <rPh sb="17" eb="18">
      <t>トウ</t>
    </rPh>
    <rPh sb="18" eb="21">
      <t>コウニュウヒ</t>
    </rPh>
    <rPh sb="21" eb="22">
      <t>トウ</t>
    </rPh>
    <rPh sb="24" eb="25">
      <t>カン</t>
    </rPh>
    <phoneticPr fontId="10"/>
  </si>
  <si>
    <t>　　（事業所単位）（様式２）</t>
    <rPh sb="10" eb="12">
      <t>ヨウシキ</t>
    </rPh>
    <phoneticPr fontId="10"/>
  </si>
  <si>
    <t>転記</t>
    <rPh sb="0" eb="2">
      <t>テンキ</t>
    </rPh>
    <phoneticPr fontId="46"/>
  </si>
  <si>
    <t>変換</t>
    <rPh sb="0" eb="2">
      <t>ヘンカン</t>
    </rPh>
    <phoneticPr fontId="46"/>
  </si>
  <si>
    <t>郵便番号（上3桁）</t>
    <rPh sb="0" eb="4">
      <t>ユウビンバンゴウ</t>
    </rPh>
    <rPh sb="5" eb="6">
      <t>ウエ</t>
    </rPh>
    <rPh sb="7" eb="8">
      <t>ケタ</t>
    </rPh>
    <phoneticPr fontId="46"/>
  </si>
  <si>
    <t>→</t>
  </si>
  <si>
    <t>郵便番号（下4桁）</t>
    <rPh sb="0" eb="4">
      <t>ユウビンバンゴウ</t>
    </rPh>
    <rPh sb="5" eb="6">
      <t>シタ</t>
    </rPh>
    <rPh sb="7" eb="8">
      <t>ケタ</t>
    </rPh>
    <phoneticPr fontId="46"/>
  </si>
  <si>
    <t>名称</t>
    <rPh sb="0" eb="2">
      <t>メイショウ</t>
    </rPh>
    <phoneticPr fontId="46"/>
  </si>
  <si>
    <t>代表者職・氏名</t>
    <rPh sb="0" eb="3">
      <t>ダイヒョウシャ</t>
    </rPh>
    <rPh sb="3" eb="4">
      <t>ショク</t>
    </rPh>
    <rPh sb="5" eb="7">
      <t>シメイ</t>
    </rPh>
    <phoneticPr fontId="10"/>
  </si>
  <si>
    <t>金融機関コード＋支店コード</t>
    <rPh sb="0" eb="4">
      <t>キンユウキカン</t>
    </rPh>
    <rPh sb="8" eb="10">
      <t>シテン</t>
    </rPh>
    <phoneticPr fontId="46"/>
  </si>
  <si>
    <t>預金種別</t>
    <rPh sb="0" eb="4">
      <t>ヨキンシュベツ</t>
    </rPh>
    <phoneticPr fontId="46"/>
  </si>
  <si>
    <t>口座番号</t>
    <rPh sb="0" eb="4">
      <t>コウザバンゴウ</t>
    </rPh>
    <phoneticPr fontId="46"/>
  </si>
  <si>
    <t>編集禁止箇所</t>
    <rPh sb="0" eb="2">
      <t>ヘンシュウ</t>
    </rPh>
    <rPh sb="2" eb="4">
      <t>キンシ</t>
    </rPh>
    <rPh sb="4" eb="6">
      <t>カショ</t>
    </rPh>
    <phoneticPr fontId="22"/>
  </si>
  <si>
    <t>口座名義人</t>
    <rPh sb="0" eb="2">
      <t>コウザ</t>
    </rPh>
    <rPh sb="2" eb="4">
      <t>メイギ</t>
    </rPh>
    <rPh sb="4" eb="5">
      <t>ニン</t>
    </rPh>
    <phoneticPr fontId="46"/>
  </si>
  <si>
    <t>１．山口県か否か</t>
    <rPh sb="2" eb="5">
      <t>ヤマグチケン</t>
    </rPh>
    <rPh sb="6" eb="7">
      <t>イナ</t>
    </rPh>
    <phoneticPr fontId="22"/>
  </si>
  <si>
    <t>２．市か町か</t>
    <rPh sb="2" eb="3">
      <t>シ</t>
    </rPh>
    <rPh sb="4" eb="5">
      <t>マチ</t>
    </rPh>
    <phoneticPr fontId="22"/>
  </si>
  <si>
    <t>３．何文字か</t>
    <rPh sb="2" eb="5">
      <t>ナンモジ</t>
    </rPh>
    <phoneticPr fontId="22"/>
  </si>
  <si>
    <t>住所</t>
    <rPh sb="0" eb="2">
      <t>ジュウショ</t>
    </rPh>
    <phoneticPr fontId="46"/>
  </si>
  <si>
    <t>（山口県内）</t>
    <rPh sb="1" eb="5">
      <t>ヤマグチケンナイ</t>
    </rPh>
    <phoneticPr fontId="22"/>
  </si>
  <si>
    <t>➡</t>
    <phoneticPr fontId="22"/>
  </si>
  <si>
    <t>（市）</t>
    <rPh sb="1" eb="2">
      <t>シ</t>
    </rPh>
    <phoneticPr fontId="22"/>
  </si>
  <si>
    <t>萩市</t>
    <rPh sb="0" eb="2">
      <t>ハギシ</t>
    </rPh>
    <phoneticPr fontId="10"/>
  </si>
  <si>
    <t>光市</t>
    <rPh sb="0" eb="2">
      <t>ヒカリシ</t>
    </rPh>
    <phoneticPr fontId="10"/>
  </si>
  <si>
    <t>住所コード</t>
    <rPh sb="0" eb="2">
      <t>ジュウショ</t>
    </rPh>
    <phoneticPr fontId="22"/>
  </si>
  <si>
    <t>下関市</t>
    <rPh sb="0" eb="3">
      <t>シモノセキシ</t>
    </rPh>
    <phoneticPr fontId="46"/>
  </si>
  <si>
    <t>県内</t>
    <rPh sb="0" eb="2">
      <t>ケンナイ</t>
    </rPh>
    <phoneticPr fontId="22"/>
  </si>
  <si>
    <t>宇部市</t>
    <rPh sb="0" eb="3">
      <t>ウベシ</t>
    </rPh>
    <phoneticPr fontId="46"/>
  </si>
  <si>
    <t>県外</t>
    <rPh sb="0" eb="2">
      <t>ケンガイ</t>
    </rPh>
    <phoneticPr fontId="22"/>
  </si>
  <si>
    <t>山口市</t>
    <rPh sb="0" eb="3">
      <t>ヤマグチシ</t>
    </rPh>
    <phoneticPr fontId="46"/>
  </si>
  <si>
    <t>防府市</t>
    <rPh sb="0" eb="3">
      <t>ホウフシ</t>
    </rPh>
    <phoneticPr fontId="46"/>
  </si>
  <si>
    <t>申請金額</t>
    <rPh sb="0" eb="4">
      <t>シンセイキンガク</t>
    </rPh>
    <phoneticPr fontId="10"/>
  </si>
  <si>
    <t>下松市</t>
    <rPh sb="0" eb="3">
      <t>クダマツシ</t>
    </rPh>
    <phoneticPr fontId="46"/>
  </si>
  <si>
    <t>岩国市</t>
    <rPh sb="0" eb="3">
      <t>イワクニシ</t>
    </rPh>
    <phoneticPr fontId="46"/>
  </si>
  <si>
    <t>長門市</t>
    <rPh sb="0" eb="3">
      <t>ナガトシ</t>
    </rPh>
    <phoneticPr fontId="46"/>
  </si>
  <si>
    <t>柳井市</t>
    <rPh sb="0" eb="3">
      <t>ヤナイシ</t>
    </rPh>
    <phoneticPr fontId="46"/>
  </si>
  <si>
    <t>美祢市</t>
    <rPh sb="0" eb="3">
      <t>ミネシ</t>
    </rPh>
    <phoneticPr fontId="46"/>
  </si>
  <si>
    <t>周南市</t>
    <rPh sb="0" eb="3">
      <t>シュウナンシ</t>
    </rPh>
    <phoneticPr fontId="46"/>
  </si>
  <si>
    <t>山陽小野田市</t>
    <rPh sb="0" eb="6">
      <t>サンヨウオノダシ</t>
    </rPh>
    <phoneticPr fontId="10"/>
  </si>
  <si>
    <t>（町）</t>
    <rPh sb="1" eb="2">
      <t>マチ</t>
    </rPh>
    <phoneticPr fontId="22"/>
  </si>
  <si>
    <t>和木町</t>
    <rPh sb="0" eb="3">
      <t>ワキチョウ</t>
    </rPh>
    <phoneticPr fontId="46"/>
  </si>
  <si>
    <t>上関町</t>
    <rPh sb="0" eb="3">
      <t>カミノセキチョウ</t>
    </rPh>
    <phoneticPr fontId="46"/>
  </si>
  <si>
    <t>平生町</t>
    <rPh sb="0" eb="3">
      <t>ヒラオチョウ</t>
    </rPh>
    <phoneticPr fontId="46"/>
  </si>
  <si>
    <t>阿武町</t>
    <rPh sb="0" eb="3">
      <t>アブチョウ</t>
    </rPh>
    <phoneticPr fontId="46"/>
  </si>
  <si>
    <t>田布施町</t>
    <rPh sb="0" eb="4">
      <t>タブセチョウ</t>
    </rPh>
    <phoneticPr fontId="46"/>
  </si>
  <si>
    <t>周防大島町</t>
    <rPh sb="0" eb="5">
      <t>スオウオオシマチョウ</t>
    </rPh>
    <phoneticPr fontId="46"/>
  </si>
  <si>
    <t>２．都・道・府・県</t>
    <rPh sb="2" eb="3">
      <t>ト</t>
    </rPh>
    <rPh sb="4" eb="5">
      <t>ドウ</t>
    </rPh>
    <rPh sb="6" eb="7">
      <t>フ</t>
    </rPh>
    <rPh sb="8" eb="9">
      <t>ケン</t>
    </rPh>
    <phoneticPr fontId="22"/>
  </si>
  <si>
    <t>（山口県外）</t>
    <rPh sb="1" eb="5">
      <t>ヤマグチケンガイ</t>
    </rPh>
    <phoneticPr fontId="22"/>
  </si>
  <si>
    <t>（都）</t>
    <rPh sb="1" eb="2">
      <t>ト</t>
    </rPh>
    <phoneticPr fontId="22"/>
  </si>
  <si>
    <t>東京都</t>
    <rPh sb="0" eb="3">
      <t>トウキョウト</t>
    </rPh>
    <phoneticPr fontId="46"/>
  </si>
  <si>
    <t>（道）</t>
    <rPh sb="1" eb="2">
      <t>ミチ</t>
    </rPh>
    <phoneticPr fontId="22"/>
  </si>
  <si>
    <t>北海道</t>
    <rPh sb="0" eb="3">
      <t>ホッカイドウ</t>
    </rPh>
    <phoneticPr fontId="46"/>
  </si>
  <si>
    <t>（府）</t>
    <rPh sb="1" eb="2">
      <t>フ</t>
    </rPh>
    <phoneticPr fontId="22"/>
  </si>
  <si>
    <t>京都府</t>
    <rPh sb="0" eb="3">
      <t>キョウトフ</t>
    </rPh>
    <phoneticPr fontId="46"/>
  </si>
  <si>
    <t>大阪府</t>
    <rPh sb="0" eb="3">
      <t>オオサカフ</t>
    </rPh>
    <phoneticPr fontId="46"/>
  </si>
  <si>
    <t>（県）</t>
    <rPh sb="1" eb="2">
      <t>ケン</t>
    </rPh>
    <phoneticPr fontId="22"/>
  </si>
  <si>
    <t>青森県</t>
    <rPh sb="0" eb="3">
      <t>アオモリケン</t>
    </rPh>
    <phoneticPr fontId="46"/>
  </si>
  <si>
    <t>岩手県</t>
    <rPh sb="0" eb="3">
      <t>イワテケン</t>
    </rPh>
    <phoneticPr fontId="46"/>
  </si>
  <si>
    <t>宮城県</t>
    <rPh sb="0" eb="3">
      <t>ミヤギケン</t>
    </rPh>
    <phoneticPr fontId="46"/>
  </si>
  <si>
    <t>秋田県</t>
    <rPh sb="0" eb="3">
      <t>アキタケン</t>
    </rPh>
    <phoneticPr fontId="46"/>
  </si>
  <si>
    <t>山形県</t>
    <rPh sb="0" eb="3">
      <t>ヤマガタケン</t>
    </rPh>
    <phoneticPr fontId="46"/>
  </si>
  <si>
    <t>福島県</t>
    <rPh sb="0" eb="3">
      <t>フクシマケン</t>
    </rPh>
    <phoneticPr fontId="46"/>
  </si>
  <si>
    <t>茨城県</t>
    <rPh sb="0" eb="3">
      <t>イバラキケン</t>
    </rPh>
    <phoneticPr fontId="46"/>
  </si>
  <si>
    <t>栃木県</t>
    <rPh sb="0" eb="3">
      <t>トチギケン</t>
    </rPh>
    <phoneticPr fontId="46"/>
  </si>
  <si>
    <t>群馬県</t>
    <rPh sb="0" eb="3">
      <t>グンマケン</t>
    </rPh>
    <phoneticPr fontId="46"/>
  </si>
  <si>
    <t>埼玉県</t>
    <rPh sb="0" eb="3">
      <t>サイタマケン</t>
    </rPh>
    <phoneticPr fontId="46"/>
  </si>
  <si>
    <t>千葉県</t>
    <rPh sb="0" eb="3">
      <t>チバケン</t>
    </rPh>
    <phoneticPr fontId="46"/>
  </si>
  <si>
    <t>神奈川県</t>
    <rPh sb="0" eb="4">
      <t>カナガワケン</t>
    </rPh>
    <phoneticPr fontId="46"/>
  </si>
  <si>
    <t>新潟県</t>
    <rPh sb="0" eb="2">
      <t>ニイガタ</t>
    </rPh>
    <rPh sb="2" eb="3">
      <t>ケン</t>
    </rPh>
    <phoneticPr fontId="46"/>
  </si>
  <si>
    <t>富山県</t>
    <rPh sb="0" eb="3">
      <t>トヤマケン</t>
    </rPh>
    <phoneticPr fontId="46"/>
  </si>
  <si>
    <t>石川県</t>
    <rPh sb="0" eb="3">
      <t>イシカワケン</t>
    </rPh>
    <phoneticPr fontId="46"/>
  </si>
  <si>
    <t>福井県</t>
    <rPh sb="0" eb="3">
      <t>フクイケン</t>
    </rPh>
    <phoneticPr fontId="46"/>
  </si>
  <si>
    <t>山梨県</t>
    <rPh sb="0" eb="3">
      <t>ヤマナシケン</t>
    </rPh>
    <phoneticPr fontId="46"/>
  </si>
  <si>
    <t>長野県</t>
    <rPh sb="0" eb="3">
      <t>ナガノケン</t>
    </rPh>
    <phoneticPr fontId="46"/>
  </si>
  <si>
    <t>岐阜県</t>
    <rPh sb="0" eb="3">
      <t>ギフケン</t>
    </rPh>
    <phoneticPr fontId="46"/>
  </si>
  <si>
    <t>静岡県</t>
    <rPh sb="0" eb="3">
      <t>シズオカケン</t>
    </rPh>
    <phoneticPr fontId="46"/>
  </si>
  <si>
    <t>愛知県</t>
    <rPh sb="0" eb="3">
      <t>アイチケン</t>
    </rPh>
    <phoneticPr fontId="46"/>
  </si>
  <si>
    <t>三重県</t>
    <rPh sb="0" eb="3">
      <t>ミエケン</t>
    </rPh>
    <phoneticPr fontId="46"/>
  </si>
  <si>
    <t>滋賀県</t>
    <rPh sb="0" eb="3">
      <t>シガケン</t>
    </rPh>
    <phoneticPr fontId="46"/>
  </si>
  <si>
    <t>兵庫県</t>
    <rPh sb="0" eb="3">
      <t>ヒョウゴケン</t>
    </rPh>
    <phoneticPr fontId="46"/>
  </si>
  <si>
    <t>奈良県</t>
    <rPh sb="0" eb="3">
      <t>ナラケン</t>
    </rPh>
    <phoneticPr fontId="46"/>
  </si>
  <si>
    <t>和歌山県</t>
    <rPh sb="0" eb="4">
      <t>ワカヤマケン</t>
    </rPh>
    <phoneticPr fontId="46"/>
  </si>
  <si>
    <t>鳥取県</t>
    <rPh sb="0" eb="3">
      <t>トットリケン</t>
    </rPh>
    <phoneticPr fontId="46"/>
  </si>
  <si>
    <t>島根県</t>
    <rPh sb="0" eb="2">
      <t>シマネ</t>
    </rPh>
    <rPh sb="2" eb="3">
      <t>ケン</t>
    </rPh>
    <phoneticPr fontId="46"/>
  </si>
  <si>
    <t>岡山県</t>
    <rPh sb="0" eb="3">
      <t>オカヤマケン</t>
    </rPh>
    <phoneticPr fontId="46"/>
  </si>
  <si>
    <t>広島県</t>
    <rPh sb="0" eb="3">
      <t>ヒロシマケン</t>
    </rPh>
    <phoneticPr fontId="46"/>
  </si>
  <si>
    <t>徳島県</t>
    <rPh sb="0" eb="3">
      <t>トクシマケン</t>
    </rPh>
    <phoneticPr fontId="46"/>
  </si>
  <si>
    <t>香川県</t>
    <rPh sb="0" eb="3">
      <t>カガワケン</t>
    </rPh>
    <phoneticPr fontId="46"/>
  </si>
  <si>
    <t>愛媛県</t>
    <rPh sb="0" eb="3">
      <t>エヒメケン</t>
    </rPh>
    <phoneticPr fontId="46"/>
  </si>
  <si>
    <t>高知県</t>
    <rPh sb="0" eb="3">
      <t>コウチケン</t>
    </rPh>
    <phoneticPr fontId="46"/>
  </si>
  <si>
    <t>福岡県</t>
    <rPh sb="0" eb="3">
      <t>フクオカケン</t>
    </rPh>
    <phoneticPr fontId="46"/>
  </si>
  <si>
    <t>佐賀県</t>
    <rPh sb="0" eb="3">
      <t>サガケン</t>
    </rPh>
    <phoneticPr fontId="46"/>
  </si>
  <si>
    <t>長崎県</t>
    <rPh sb="0" eb="3">
      <t>ナガサキケン</t>
    </rPh>
    <phoneticPr fontId="46"/>
  </si>
  <si>
    <t>熊本県</t>
    <rPh sb="0" eb="2">
      <t>クマモト</t>
    </rPh>
    <rPh sb="2" eb="3">
      <t>ケン</t>
    </rPh>
    <phoneticPr fontId="46"/>
  </si>
  <si>
    <t>大分県</t>
    <rPh sb="0" eb="3">
      <t>オオイタケン</t>
    </rPh>
    <phoneticPr fontId="46"/>
  </si>
  <si>
    <t>宮崎県</t>
    <rPh sb="0" eb="3">
      <t>ミヤザキケン</t>
    </rPh>
    <phoneticPr fontId="46"/>
  </si>
  <si>
    <t>鹿児島県</t>
    <rPh sb="0" eb="4">
      <t>カゴシマケン</t>
    </rPh>
    <phoneticPr fontId="46"/>
  </si>
  <si>
    <t>沖縄県</t>
    <rPh sb="0" eb="3">
      <t>オキナワケン</t>
    </rPh>
    <phoneticPr fontId="46"/>
  </si>
  <si>
    <t>支出負担行為番号</t>
  </si>
  <si>
    <t>集合登録合計額</t>
  </si>
  <si>
    <t>支出額</t>
  </si>
  <si>
    <t>支出区分</t>
  </si>
  <si>
    <t>支払内容コード</t>
  </si>
  <si>
    <t>補記（総括）</t>
  </si>
  <si>
    <t>補記（個別）</t>
  </si>
  <si>
    <t>統計区分コード</t>
  </si>
  <si>
    <t>資金番号</t>
  </si>
  <si>
    <t>支払指定日　年号</t>
  </si>
  <si>
    <t>支払指定日  年</t>
  </si>
  <si>
    <t>支払指定日  月</t>
  </si>
  <si>
    <t>支払指定日  日</t>
  </si>
  <si>
    <t>受取人区分</t>
  </si>
  <si>
    <t>受取人債権者番号</t>
  </si>
  <si>
    <t>郵便番号１</t>
  </si>
  <si>
    <t>郵便番号２</t>
  </si>
  <si>
    <t>住所コード</t>
  </si>
  <si>
    <t>住所１</t>
  </si>
  <si>
    <t>住所２</t>
  </si>
  <si>
    <t>住所３</t>
  </si>
  <si>
    <t>氏名・名称１</t>
  </si>
  <si>
    <t>氏名・名称２</t>
  </si>
  <si>
    <t>支払方法</t>
  </si>
  <si>
    <t>金融機関コード</t>
  </si>
  <si>
    <t>預金種別</t>
  </si>
  <si>
    <t>口座番号</t>
  </si>
  <si>
    <t>口座名義人</t>
  </si>
  <si>
    <t>通知書送付区分</t>
  </si>
  <si>
    <t>受取人情報変更有無フラグ</t>
  </si>
  <si>
    <t>支出番号</t>
  </si>
  <si>
    <t>会計年度</t>
  </si>
  <si>
    <t>会計区分</t>
  </si>
  <si>
    <t>繰越区分</t>
  </si>
  <si>
    <t>科目</t>
  </si>
  <si>
    <t>節</t>
  </si>
  <si>
    <t>細節</t>
  </si>
  <si>
    <t>事業</t>
  </si>
  <si>
    <t>支出区分名称</t>
  </si>
  <si>
    <t>支払内容</t>
  </si>
  <si>
    <t>県市町村名</t>
  </si>
  <si>
    <t>支払方法名称</t>
  </si>
  <si>
    <t>金融機関名称</t>
  </si>
  <si>
    <t>預金種別名称</t>
  </si>
  <si>
    <t>執行課名</t>
  </si>
  <si>
    <t>繰越区分名称</t>
  </si>
  <si>
    <t>細目名称</t>
  </si>
  <si>
    <t>節・細節名称</t>
  </si>
  <si>
    <t>事業名称</t>
  </si>
  <si>
    <t>正当債権者名1</t>
  </si>
  <si>
    <t>正当債権者名2</t>
  </si>
  <si>
    <t>支出負担行為額</t>
  </si>
  <si>
    <t>支出済額</t>
  </si>
  <si>
    <t>前金払　支出年月日　年号</t>
  </si>
  <si>
    <t>前金払　支出年月日　年月日</t>
  </si>
  <si>
    <t>前金払　支出年月日  支出額</t>
  </si>
  <si>
    <t>部分払　支出年月日　年号</t>
  </si>
  <si>
    <t>部分払　支出年月日　年月日</t>
  </si>
  <si>
    <t>部分払　支出年月日  支出額</t>
  </si>
  <si>
    <t>公共等事務費事業フラグ</t>
  </si>
  <si>
    <t>所属区分</t>
  </si>
  <si>
    <t>知事権限　知事１</t>
  </si>
  <si>
    <t>知事権限　知事２</t>
  </si>
  <si>
    <t>出納長権限　出納長１</t>
  </si>
  <si>
    <t>出納長権限　出納長２</t>
  </si>
  <si>
    <t>帳票出力部数</t>
  </si>
  <si>
    <t>処理年月日　年号</t>
  </si>
  <si>
    <t>処理年月日 年月日</t>
  </si>
  <si>
    <t>エラー項目番号</t>
  </si>
  <si>
    <t>エラーコード</t>
  </si>
  <si>
    <t>集合番号</t>
  </si>
  <si>
    <t>状態フラグ</t>
  </si>
  <si>
    <t>明細件数</t>
  </si>
  <si>
    <t>有効明細件数</t>
  </si>
  <si>
    <t>予備</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</si>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</sst>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 ;[Red]\-#,##0\ "/>
    <numFmt numFmtId="178" formatCode="#,##0;\-#,##0;&quot;&quot;"/>
    <numFmt numFmtId="179" formatCode="0_);[Red]\(0\)"/>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9"/>
      <color indexed="81"/>
      <name val="MS P ゴシック"/>
      <family val="3"/>
      <charset val="128"/>
    </font>
    <font>
      <sz val="11"/>
      <name val="ＭＳ 明朝"/>
      <family val="1"/>
    </font>
    <font>
      <sz val="12"/>
      <color theme="1"/>
      <name val="ＭＳ 明朝"/>
      <family val="1"/>
    </font>
    <font>
      <sz val="12"/>
      <color rgb="FF00B0F0"/>
      <name val="ＭＳ 明朝"/>
      <family val="1"/>
      <charset val="128"/>
    </font>
    <font>
      <sz val="12"/>
      <color rgb="FFFF0000"/>
      <name val="ＭＳ 明朝"/>
      <family val="1"/>
      <charset val="128"/>
    </font>
    <font>
      <sz val="10"/>
      <color theme="9" tint="-0.499984740745262"/>
      <name val="ＭＳ ゴシック"/>
      <family val="3"/>
      <charset val="128"/>
    </font>
    <font>
      <sz val="12"/>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b/>
      <sz val="11"/>
      <name val="ＭＳ Ｐゴシック"/>
      <family val="3"/>
      <charset val="128"/>
    </font>
    <font>
      <sz val="9"/>
      <color rgb="FFFF0000"/>
      <name val="ＭＳ Ｐ明朝"/>
      <family val="1"/>
      <charset val="128"/>
    </font>
    <font>
      <sz val="10"/>
      <color theme="1"/>
      <name val="ＭＳ 明朝"/>
      <family val="1"/>
    </font>
    <font>
      <sz val="11"/>
      <color theme="1"/>
      <name val="ＭＳ 明朝"/>
      <family val="1"/>
      <charset val="128"/>
    </font>
    <font>
      <sz val="11"/>
      <color theme="1"/>
      <name val="ＭＳ Ｐ明朝"/>
      <family val="1"/>
      <charset val="128"/>
    </font>
    <font>
      <b/>
      <sz val="11"/>
      <color rgb="FFFA7D00"/>
      <name val="ＭＳ Ｐゴシック"/>
      <family val="2"/>
      <charset val="128"/>
      <scheme val="minor"/>
    </font>
    <font>
      <sz val="11"/>
      <color theme="1"/>
      <name val="Meiryo UI"/>
      <family val="3"/>
      <charset val="128"/>
    </font>
    <font>
      <sz val="10"/>
      <name val="ＭＳ ゴシック"/>
      <family val="3"/>
      <charset val="128"/>
    </font>
    <font>
      <sz val="11"/>
      <color theme="1"/>
      <name val="ＭＳ ゴシック"/>
      <family val="3"/>
      <charset val="128"/>
    </font>
    <font>
      <u/>
      <sz val="11"/>
      <color theme="10"/>
      <name val="ＭＳ Ｐ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bottom/>
      <diagonal/>
    </border>
  </borders>
  <cellStyleXfs count="1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9" fillId="0" borderId="0">
      <alignment vertical="center"/>
    </xf>
    <xf numFmtId="38" fontId="1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6" fillId="0" borderId="0">
      <alignment vertical="center"/>
    </xf>
    <xf numFmtId="0" fontId="4" fillId="0" borderId="0">
      <alignment vertical="center"/>
    </xf>
    <xf numFmtId="6" fontId="11" fillId="0" borderId="0" applyFont="0" applyFill="0" applyBorder="0" applyAlignment="0" applyProtection="0">
      <alignment vertical="center"/>
    </xf>
    <xf numFmtId="0" fontId="3" fillId="0" borderId="0">
      <alignment vertical="center"/>
    </xf>
    <xf numFmtId="0" fontId="3" fillId="0" borderId="0">
      <alignment vertical="center"/>
    </xf>
    <xf numFmtId="0" fontId="50" fillId="0" borderId="0" applyNumberFormat="0" applyFill="0" applyBorder="0" applyAlignment="0" applyProtection="0">
      <alignment vertical="center"/>
    </xf>
  </cellStyleXfs>
  <cellXfs count="363">
    <xf numFmtId="0" fontId="0" fillId="0" borderId="0" xfId="0">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21" fillId="0" borderId="0" xfId="5" applyFont="1">
      <alignment vertical="center"/>
    </xf>
    <xf numFmtId="0" fontId="23" fillId="0" borderId="0" xfId="5" applyFont="1">
      <alignment vertical="center"/>
    </xf>
    <xf numFmtId="0" fontId="24" fillId="0" borderId="0" xfId="5" applyFont="1">
      <alignment vertical="center"/>
    </xf>
    <xf numFmtId="0" fontId="25" fillId="6" borderId="4" xfId="5" applyFont="1" applyFill="1" applyBorder="1">
      <alignment vertical="center"/>
    </xf>
    <xf numFmtId="0" fontId="23" fillId="6" borderId="5" xfId="5" applyFont="1" applyFill="1" applyBorder="1">
      <alignment vertical="center"/>
    </xf>
    <xf numFmtId="0" fontId="24" fillId="6" borderId="5" xfId="5" applyFont="1" applyFill="1" applyBorder="1">
      <alignment vertical="center"/>
    </xf>
    <xf numFmtId="0" fontId="24" fillId="6" borderId="6" xfId="5" applyFont="1" applyFill="1" applyBorder="1">
      <alignment vertical="center"/>
    </xf>
    <xf numFmtId="0" fontId="24" fillId="6" borderId="8" xfId="5" applyFont="1" applyFill="1" applyBorder="1">
      <alignment vertical="center"/>
    </xf>
    <xf numFmtId="0" fontId="24" fillId="3" borderId="4" xfId="5" applyFont="1" applyFill="1" applyBorder="1">
      <alignment vertical="center"/>
    </xf>
    <xf numFmtId="0" fontId="24" fillId="3" borderId="5" xfId="5" applyFont="1" applyFill="1" applyBorder="1">
      <alignment vertical="center"/>
    </xf>
    <xf numFmtId="0" fontId="27" fillId="3" borderId="1" xfId="5" applyFont="1" applyFill="1" applyBorder="1">
      <alignment vertical="center"/>
    </xf>
    <xf numFmtId="0" fontId="25" fillId="3" borderId="3" xfId="5" applyFont="1" applyFill="1" applyBorder="1">
      <alignment vertical="center"/>
    </xf>
    <xf numFmtId="0" fontId="24" fillId="6" borderId="13" xfId="5" applyFont="1" applyFill="1" applyBorder="1" applyAlignment="1">
      <alignment vertical="top"/>
    </xf>
    <xf numFmtId="0" fontId="24" fillId="3" borderId="8" xfId="5" applyFont="1" applyFill="1" applyBorder="1" applyAlignment="1">
      <alignment vertical="top"/>
    </xf>
    <xf numFmtId="0" fontId="24" fillId="6" borderId="13" xfId="5" applyFont="1" applyFill="1" applyBorder="1" applyAlignment="1">
      <alignment vertical="center" wrapText="1"/>
    </xf>
    <xf numFmtId="0" fontId="24" fillId="3" borderId="8" xfId="5" applyFont="1" applyFill="1" applyBorder="1" applyAlignment="1">
      <alignment horizontal="left" vertical="center" wrapText="1"/>
    </xf>
    <xf numFmtId="0" fontId="24" fillId="0" borderId="27" xfId="5" applyFont="1" applyBorder="1" applyAlignment="1">
      <alignment horizontal="center" vertical="center"/>
    </xf>
    <xf numFmtId="38" fontId="21" fillId="0" borderId="12" xfId="6" applyFont="1" applyFill="1" applyBorder="1" applyAlignment="1">
      <alignment horizontal="center" vertical="center"/>
    </xf>
    <xf numFmtId="38" fontId="24" fillId="0" borderId="6" xfId="6" applyFont="1" applyFill="1" applyBorder="1" applyAlignment="1">
      <alignment horizontal="center" vertical="center"/>
    </xf>
    <xf numFmtId="38" fontId="27" fillId="0" borderId="0" xfId="6" applyFont="1" applyFill="1" applyBorder="1" applyAlignment="1">
      <alignment horizontal="center" vertical="center"/>
    </xf>
    <xf numFmtId="0" fontId="27" fillId="0" borderId="0" xfId="5" applyFont="1" applyAlignment="1">
      <alignment horizontal="center" vertical="center"/>
    </xf>
    <xf numFmtId="0" fontId="24" fillId="0" borderId="0" xfId="5" applyFont="1" applyAlignment="1">
      <alignment horizontal="center" vertical="center"/>
    </xf>
    <xf numFmtId="0" fontId="24" fillId="0" borderId="27" xfId="5" applyFont="1" applyBorder="1" applyAlignment="1">
      <alignment horizontal="center" vertical="center" wrapText="1"/>
    </xf>
    <xf numFmtId="0" fontId="24" fillId="7" borderId="0" xfId="5" applyFont="1" applyFill="1">
      <alignment vertical="center"/>
    </xf>
    <xf numFmtId="0" fontId="24" fillId="6" borderId="14" xfId="5" applyFont="1" applyFill="1" applyBorder="1" applyAlignment="1">
      <alignment vertical="center" wrapText="1"/>
    </xf>
    <xf numFmtId="0" fontId="24" fillId="3" borderId="9" xfId="5" applyFont="1" applyFill="1" applyBorder="1" applyAlignment="1">
      <alignment horizontal="left" vertical="center" wrapText="1"/>
    </xf>
    <xf numFmtId="0" fontId="25" fillId="6" borderId="1" xfId="5" applyFont="1" applyFill="1" applyBorder="1" applyAlignment="1">
      <alignment horizontal="left" vertical="center"/>
    </xf>
    <xf numFmtId="0" fontId="24" fillId="6" borderId="1" xfId="5" applyFont="1" applyFill="1" applyBorder="1" applyAlignment="1">
      <alignment horizontal="left" vertical="center"/>
    </xf>
    <xf numFmtId="0" fontId="24" fillId="6" borderId="1" xfId="5" applyFont="1" applyFill="1" applyBorder="1" applyAlignment="1">
      <alignment horizontal="center" vertical="center"/>
    </xf>
    <xf numFmtId="0" fontId="24" fillId="6" borderId="2" xfId="5" applyFont="1" applyFill="1" applyBorder="1" applyAlignment="1">
      <alignment horizontal="center" vertical="center"/>
    </xf>
    <xf numFmtId="0" fontId="24" fillId="6" borderId="2" xfId="5" applyFont="1" applyFill="1" applyBorder="1" applyAlignment="1">
      <alignment horizontal="left" vertical="center" shrinkToFit="1"/>
    </xf>
    <xf numFmtId="0" fontId="24" fillId="6" borderId="3" xfId="5" applyFont="1" applyFill="1" applyBorder="1" applyAlignment="1">
      <alignment horizontal="left" vertical="center" shrinkToFit="1"/>
    </xf>
    <xf numFmtId="0" fontId="25" fillId="6" borderId="27" xfId="5" applyFont="1" applyFill="1" applyBorder="1" applyAlignment="1">
      <alignment horizontal="left" vertical="center"/>
    </xf>
    <xf numFmtId="0" fontId="24" fillId="6" borderId="9" xfId="5" applyFont="1" applyFill="1" applyBorder="1" applyAlignment="1">
      <alignment horizontal="left" vertical="center" wrapText="1"/>
    </xf>
    <xf numFmtId="0" fontId="24" fillId="6" borderId="9" xfId="5" applyFont="1" applyFill="1" applyBorder="1" applyAlignment="1">
      <alignment horizontal="center" vertical="center" wrapText="1"/>
    </xf>
    <xf numFmtId="0" fontId="24" fillId="6" borderId="7" xfId="5" applyFont="1" applyFill="1" applyBorder="1" applyAlignment="1">
      <alignment horizontal="center" vertical="center" wrapText="1"/>
    </xf>
    <xf numFmtId="0" fontId="24" fillId="6" borderId="7" xfId="5" applyFont="1" applyFill="1" applyBorder="1" applyAlignment="1">
      <alignment horizontal="left" vertical="center" shrinkToFit="1"/>
    </xf>
    <xf numFmtId="0" fontId="24" fillId="6" borderId="10" xfId="5" applyFont="1" applyFill="1" applyBorder="1" applyAlignment="1">
      <alignment horizontal="left" vertical="center" shrinkToFit="1"/>
    </xf>
    <xf numFmtId="0" fontId="24" fillId="0" borderId="0" xfId="5" applyFont="1" applyAlignment="1">
      <alignment horizontal="left" vertical="center"/>
    </xf>
    <xf numFmtId="38" fontId="24" fillId="0" borderId="0" xfId="6" applyFont="1" applyFill="1" applyBorder="1" applyAlignment="1">
      <alignment horizontal="right" vertical="center"/>
    </xf>
    <xf numFmtId="0" fontId="21" fillId="0" borderId="0" xfId="5" applyFont="1" applyAlignment="1">
      <alignment horizontal="center" vertical="center"/>
    </xf>
    <xf numFmtId="0" fontId="24" fillId="6" borderId="2" xfId="5" applyFont="1" applyFill="1" applyBorder="1">
      <alignment vertical="center"/>
    </xf>
    <xf numFmtId="0" fontId="24" fillId="6" borderId="13" xfId="5" applyFont="1" applyFill="1" applyBorder="1" applyAlignment="1">
      <alignment horizontal="center" vertical="center"/>
    </xf>
    <xf numFmtId="0" fontId="24" fillId="3" borderId="8" xfId="5" applyFont="1" applyFill="1" applyBorder="1" applyAlignment="1">
      <alignment horizontal="center" vertical="center"/>
    </xf>
    <xf numFmtId="38" fontId="21" fillId="0" borderId="27" xfId="6" applyFont="1" applyFill="1" applyBorder="1" applyAlignment="1">
      <alignment horizontal="center" vertical="center"/>
    </xf>
    <xf numFmtId="38" fontId="21" fillId="0" borderId="6" xfId="6" applyFont="1" applyFill="1" applyBorder="1" applyAlignment="1">
      <alignment horizontal="center" vertical="center"/>
    </xf>
    <xf numFmtId="0" fontId="24" fillId="0" borderId="12" xfId="5" applyFont="1" applyBorder="1">
      <alignment vertical="center"/>
    </xf>
    <xf numFmtId="0" fontId="24" fillId="0" borderId="27" xfId="5" applyFont="1" applyBorder="1">
      <alignment vertical="center"/>
    </xf>
    <xf numFmtId="38" fontId="21" fillId="0" borderId="27" xfId="6" applyFont="1" applyFill="1" applyBorder="1" applyAlignment="1">
      <alignment horizontal="center" vertical="center" wrapText="1"/>
    </xf>
    <xf numFmtId="0" fontId="29" fillId="0" borderId="1" xfId="5" applyFont="1" applyBorder="1" applyAlignment="1">
      <alignment horizontal="left" vertical="top" wrapText="1"/>
    </xf>
    <xf numFmtId="0" fontId="29" fillId="0" borderId="3" xfId="5" applyFont="1" applyBorder="1" applyAlignment="1">
      <alignment horizontal="left" vertical="top" wrapText="1"/>
    </xf>
    <xf numFmtId="0" fontId="24" fillId="0" borderId="0" xfId="5" applyFont="1" applyAlignment="1">
      <alignment horizontal="center" vertical="center" wrapText="1"/>
    </xf>
    <xf numFmtId="0" fontId="24" fillId="0" borderId="0" xfId="5" applyFont="1" applyAlignment="1">
      <alignment vertical="center" wrapText="1"/>
    </xf>
    <xf numFmtId="0" fontId="24" fillId="6" borderId="5" xfId="5" applyFont="1" applyFill="1" applyBorder="1" applyAlignment="1">
      <alignment horizontal="center" vertical="center"/>
    </xf>
    <xf numFmtId="0" fontId="24" fillId="6" borderId="6" xfId="5" applyFont="1" applyFill="1" applyBorder="1" applyAlignment="1">
      <alignment horizontal="center" vertical="center"/>
    </xf>
    <xf numFmtId="0" fontId="24" fillId="6" borderId="0" xfId="5" applyFont="1" applyFill="1">
      <alignment vertical="center"/>
    </xf>
    <xf numFmtId="0" fontId="12" fillId="4" borderId="0" xfId="0" applyFont="1" applyFill="1">
      <alignment vertical="center"/>
    </xf>
    <xf numFmtId="49" fontId="17" fillId="4" borderId="1" xfId="0" applyNumberFormat="1" applyFont="1" applyFill="1" applyBorder="1">
      <alignment vertical="center"/>
    </xf>
    <xf numFmtId="49" fontId="17" fillId="4" borderId="2" xfId="0" applyNumberFormat="1" applyFont="1" applyFill="1" applyBorder="1" applyAlignment="1">
      <alignment vertical="center" wrapText="1"/>
    </xf>
    <xf numFmtId="49" fontId="17" fillId="4" borderId="3" xfId="0" applyNumberFormat="1" applyFont="1" applyFill="1" applyBorder="1" applyAlignment="1">
      <alignment vertical="center" wrapText="1"/>
    </xf>
    <xf numFmtId="0" fontId="13" fillId="0" borderId="0" xfId="0" applyFont="1" applyAlignment="1">
      <alignment horizontal="left" vertical="center"/>
    </xf>
    <xf numFmtId="178" fontId="14" fillId="0" borderId="27" xfId="0" applyNumberFormat="1" applyFont="1" applyBorder="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horizontal="left" vertical="center"/>
    </xf>
    <xf numFmtId="178" fontId="14" fillId="0" borderId="27" xfId="4" applyNumberFormat="1" applyFont="1" applyBorder="1" applyAlignment="1">
      <alignment horizontal="right" vertical="center" shrinkToFit="1"/>
    </xf>
    <xf numFmtId="0" fontId="19" fillId="0" borderId="0" xfId="0" applyFont="1" applyAlignment="1">
      <alignment horizontal="left" vertical="top"/>
    </xf>
    <xf numFmtId="0" fontId="31" fillId="0" borderId="0" xfId="0" applyFont="1" applyAlignment="1">
      <alignment horizontal="left" vertical="top"/>
    </xf>
    <xf numFmtId="0" fontId="19" fillId="0" borderId="0" xfId="0" applyFont="1">
      <alignment vertical="center"/>
    </xf>
    <xf numFmtId="0" fontId="19" fillId="0" borderId="27" xfId="0" applyFont="1" applyBorder="1" applyAlignment="1">
      <alignment horizontal="center" vertical="center"/>
    </xf>
    <xf numFmtId="0" fontId="31" fillId="0" borderId="27" xfId="0" applyFont="1" applyBorder="1" applyAlignment="1">
      <alignment horizontal="left" vertical="center" wrapText="1"/>
    </xf>
    <xf numFmtId="0" fontId="12" fillId="2" borderId="0" xfId="0" applyFont="1" applyFill="1">
      <alignment vertical="center"/>
    </xf>
    <xf numFmtId="0" fontId="12" fillId="2" borderId="3" xfId="0" applyFont="1" applyFill="1" applyBorder="1">
      <alignment vertical="center"/>
    </xf>
    <xf numFmtId="0" fontId="12" fillId="2" borderId="10" xfId="0" applyFont="1" applyFill="1" applyBorder="1">
      <alignment vertical="center"/>
    </xf>
    <xf numFmtId="0" fontId="19" fillId="5" borderId="27" xfId="0" applyFont="1" applyFill="1" applyBorder="1" applyAlignment="1">
      <alignment horizontal="center" vertical="center"/>
    </xf>
    <xf numFmtId="0" fontId="31" fillId="5" borderId="27" xfId="0" applyFont="1" applyFill="1" applyBorder="1" applyAlignment="1">
      <alignment horizontal="center" vertical="top"/>
    </xf>
    <xf numFmtId="0" fontId="19" fillId="3" borderId="0" xfId="0" applyFont="1" applyFill="1" applyAlignment="1">
      <alignment horizontal="right" vertical="center"/>
    </xf>
    <xf numFmtId="0" fontId="19" fillId="3" borderId="0" xfId="0" applyFont="1" applyFill="1">
      <alignment vertical="center"/>
    </xf>
    <xf numFmtId="0" fontId="19" fillId="3" borderId="0" xfId="0" applyFont="1" applyFill="1" applyAlignment="1">
      <alignment horizontal="center" vertical="center"/>
    </xf>
    <xf numFmtId="49" fontId="14" fillId="0" borderId="27" xfId="0" applyNumberFormat="1" applyFont="1" applyBorder="1" applyAlignment="1">
      <alignment vertical="center" shrinkToFit="1"/>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5" fillId="0" borderId="2" xfId="0" applyFont="1" applyBorder="1" applyAlignment="1">
      <alignment horizontal="center" vertical="center"/>
    </xf>
    <xf numFmtId="0" fontId="17" fillId="0" borderId="2" xfId="0" applyFont="1" applyBorder="1">
      <alignment vertical="center"/>
    </xf>
    <xf numFmtId="0" fontId="15" fillId="0" borderId="2" xfId="0" applyFont="1" applyBorder="1">
      <alignment vertical="center"/>
    </xf>
    <xf numFmtId="0" fontId="15" fillId="0" borderId="2" xfId="0" applyFont="1" applyBorder="1" applyAlignment="1">
      <alignment horizontal="left" vertical="center"/>
    </xf>
    <xf numFmtId="0" fontId="15" fillId="0" borderId="2" xfId="0" applyFont="1" applyBorder="1" applyProtection="1">
      <alignment vertical="center"/>
      <protection locked="0"/>
    </xf>
    <xf numFmtId="0" fontId="15" fillId="0" borderId="0" xfId="0" applyFont="1" applyProtection="1">
      <alignment vertical="center"/>
      <protection locked="0"/>
    </xf>
    <xf numFmtId="0" fontId="13" fillId="0" borderId="0" xfId="0" applyFont="1">
      <alignment vertical="center"/>
    </xf>
    <xf numFmtId="0" fontId="16" fillId="0" borderId="0" xfId="0" applyFont="1">
      <alignment vertical="center"/>
    </xf>
    <xf numFmtId="0" fontId="15" fillId="0" borderId="0" xfId="0" applyFont="1" applyAlignment="1" applyProtection="1">
      <alignment vertical="center" shrinkToFit="1"/>
      <protection locked="0"/>
    </xf>
    <xf numFmtId="0" fontId="15" fillId="0" borderId="0" xfId="0" applyFont="1" applyAlignment="1">
      <alignment vertical="center" textRotation="255"/>
    </xf>
    <xf numFmtId="49" fontId="17" fillId="0" borderId="0" xfId="0" applyNumberFormat="1" applyFont="1" applyAlignment="1">
      <alignment horizontal="center" vertical="center" wrapText="1"/>
    </xf>
    <xf numFmtId="0" fontId="16" fillId="0" borderId="0" xfId="0" applyFont="1" applyAlignment="1">
      <alignment vertical="center" shrinkToFit="1"/>
    </xf>
    <xf numFmtId="177" fontId="16" fillId="0" borderId="0" xfId="4" applyNumberFormat="1" applyFont="1" applyFill="1" applyBorder="1" applyAlignment="1">
      <alignment vertical="center" shrinkToFit="1"/>
    </xf>
    <xf numFmtId="0" fontId="18" fillId="0" borderId="0" xfId="0" applyFont="1" applyAlignment="1">
      <alignment vertical="center" wrapText="1"/>
    </xf>
    <xf numFmtId="0" fontId="17" fillId="0" borderId="0" xfId="0" applyFont="1" applyAlignment="1">
      <alignment vertical="center" shrinkToFit="1"/>
    </xf>
    <xf numFmtId="0" fontId="19" fillId="0" borderId="0" xfId="0" applyFont="1" applyAlignment="1">
      <alignment horizontal="right" vertical="center"/>
    </xf>
    <xf numFmtId="0" fontId="19" fillId="0" borderId="0" xfId="0" applyFont="1" applyAlignment="1">
      <alignment horizontal="center" vertical="center"/>
    </xf>
    <xf numFmtId="0" fontId="33" fillId="0" borderId="27" xfId="0" applyFont="1" applyBorder="1" applyAlignment="1">
      <alignment horizontal="center" vertical="center"/>
    </xf>
    <xf numFmtId="0" fontId="34" fillId="0" borderId="27" xfId="0" applyFont="1" applyBorder="1" applyAlignment="1">
      <alignment horizontal="left" vertical="center" wrapText="1"/>
    </xf>
    <xf numFmtId="0" fontId="34" fillId="0" borderId="12" xfId="0" applyFont="1" applyBorder="1" applyAlignment="1">
      <alignment horizontal="left" vertical="center" wrapText="1"/>
    </xf>
    <xf numFmtId="0" fontId="17" fillId="2" borderId="27" xfId="0" applyFont="1" applyFill="1" applyBorder="1" applyAlignment="1">
      <alignment horizontal="center" vertical="center" shrinkToFit="1"/>
    </xf>
    <xf numFmtId="0" fontId="15" fillId="2" borderId="12" xfId="0" applyFont="1" applyFill="1" applyBorder="1" applyAlignment="1">
      <alignment horizontal="center" vertical="center" wrapText="1"/>
    </xf>
    <xf numFmtId="0" fontId="31" fillId="0" borderId="27" xfId="0" applyFont="1" applyBorder="1" applyAlignment="1">
      <alignment horizontal="left" vertical="top" wrapText="1"/>
    </xf>
    <xf numFmtId="0" fontId="14" fillId="2" borderId="12" xfId="0" applyFont="1" applyFill="1" applyBorder="1" applyAlignment="1">
      <alignment horizontal="center" vertical="center" shrinkToFit="1"/>
    </xf>
    <xf numFmtId="0" fontId="15" fillId="2" borderId="12" xfId="0" applyFont="1" applyFill="1" applyBorder="1" applyAlignment="1">
      <alignment horizontal="center" vertical="center"/>
    </xf>
    <xf numFmtId="0" fontId="6" fillId="0" borderId="0" xfId="7">
      <alignment vertical="center"/>
    </xf>
    <xf numFmtId="0" fontId="6" fillId="0" borderId="0" xfId="7" applyAlignment="1">
      <alignment horizontal="right" vertical="center"/>
    </xf>
    <xf numFmtId="0" fontId="38" fillId="0" borderId="0" xfId="7" applyFont="1" applyAlignment="1">
      <alignment horizontal="center" vertical="center"/>
    </xf>
    <xf numFmtId="0" fontId="6" fillId="0" borderId="0" xfId="7" applyAlignment="1">
      <alignment horizontal="left" vertical="center"/>
    </xf>
    <xf numFmtId="0" fontId="6" fillId="0" borderId="0" xfId="7" applyAlignment="1">
      <alignment horizontal="center" vertical="center"/>
    </xf>
    <xf numFmtId="0" fontId="6" fillId="0" borderId="0" xfId="7" applyAlignment="1">
      <alignment horizontal="left" vertical="center" wrapText="1"/>
    </xf>
    <xf numFmtId="0" fontId="6" fillId="0" borderId="0" xfId="7" applyAlignment="1">
      <alignment horizontal="distributed" vertical="center"/>
    </xf>
    <xf numFmtId="0" fontId="6" fillId="0" borderId="0" xfId="7" applyAlignment="1">
      <alignment horizontal="left" vertical="center" shrinkToFit="1"/>
    </xf>
    <xf numFmtId="0" fontId="39" fillId="0" borderId="0" xfId="7" applyFont="1" applyAlignment="1">
      <alignment horizontal="center" vertical="center"/>
    </xf>
    <xf numFmtId="0" fontId="6" fillId="0" borderId="0" xfId="7" applyAlignment="1">
      <alignment horizontal="center" vertical="center" shrinkToFit="1"/>
    </xf>
    <xf numFmtId="0" fontId="6" fillId="0" borderId="0" xfId="7" applyAlignment="1">
      <alignment vertical="center" shrinkToFit="1"/>
    </xf>
    <xf numFmtId="0" fontId="40" fillId="0" borderId="0" xfId="7" applyFont="1" applyAlignment="1">
      <alignment horizontal="right" vertical="center"/>
    </xf>
    <xf numFmtId="0" fontId="6" fillId="0" borderId="0" xfId="7" applyAlignment="1">
      <alignment vertical="center" wrapText="1"/>
    </xf>
    <xf numFmtId="0" fontId="0" fillId="0" borderId="32" xfId="0" applyBorder="1">
      <alignment vertical="center"/>
    </xf>
    <xf numFmtId="0" fontId="41" fillId="11" borderId="39" xfId="0" applyFont="1" applyFill="1" applyBorder="1" applyAlignment="1">
      <alignment horizontal="center" vertical="center"/>
    </xf>
    <xf numFmtId="0" fontId="0" fillId="0" borderId="27" xfId="0" applyBorder="1">
      <alignment vertical="center"/>
    </xf>
    <xf numFmtId="0" fontId="0" fillId="9" borderId="27" xfId="0" applyFill="1" applyBorder="1" applyProtection="1">
      <alignment vertical="center"/>
      <protection locked="0"/>
    </xf>
    <xf numFmtId="49" fontId="0" fillId="9" borderId="27" xfId="0" applyNumberFormat="1" applyFill="1" applyBorder="1" applyProtection="1">
      <alignment vertical="center"/>
      <protection locked="0"/>
    </xf>
    <xf numFmtId="49" fontId="4" fillId="0" borderId="0" xfId="8" applyNumberFormat="1" applyAlignment="1">
      <alignment horizontal="center" vertical="center" shrinkToFit="1"/>
    </xf>
    <xf numFmtId="0" fontId="45" fillId="0" borderId="0" xfId="8" applyFont="1">
      <alignment vertical="center"/>
    </xf>
    <xf numFmtId="0" fontId="47" fillId="0" borderId="0" xfId="10" applyFont="1">
      <alignment vertical="center"/>
    </xf>
    <xf numFmtId="0" fontId="47" fillId="0" borderId="0" xfId="10" applyFont="1" applyAlignment="1">
      <alignment horizontal="center" vertical="center"/>
    </xf>
    <xf numFmtId="49" fontId="47" fillId="0" borderId="0" xfId="10" applyNumberFormat="1" applyFont="1">
      <alignment vertical="center"/>
    </xf>
    <xf numFmtId="179" fontId="47" fillId="0" borderId="0" xfId="10" applyNumberFormat="1" applyFont="1" applyAlignment="1">
      <alignment horizontal="center" vertical="center"/>
    </xf>
    <xf numFmtId="0" fontId="47" fillId="0" borderId="45" xfId="10" applyFont="1" applyBorder="1" applyAlignment="1">
      <alignment horizontal="center" vertical="center"/>
    </xf>
    <xf numFmtId="0" fontId="47" fillId="13" borderId="46" xfId="10" applyFont="1" applyFill="1" applyBorder="1" applyAlignment="1">
      <alignment horizontal="center" vertical="center"/>
    </xf>
    <xf numFmtId="0" fontId="47" fillId="13" borderId="47" xfId="10" applyFont="1" applyFill="1" applyBorder="1" applyAlignment="1">
      <alignment horizontal="center" vertical="center"/>
    </xf>
    <xf numFmtId="0" fontId="47" fillId="13" borderId="47" xfId="10" applyFont="1" applyFill="1" applyBorder="1">
      <alignment vertical="center"/>
    </xf>
    <xf numFmtId="0" fontId="47" fillId="13" borderId="48" xfId="10" applyFont="1" applyFill="1" applyBorder="1">
      <alignment vertical="center"/>
    </xf>
    <xf numFmtId="0" fontId="47" fillId="13" borderId="49" xfId="10" applyFont="1" applyFill="1" applyBorder="1" applyAlignment="1">
      <alignment horizontal="center" vertical="center"/>
    </xf>
    <xf numFmtId="0" fontId="47" fillId="13" borderId="0" xfId="10" applyFont="1" applyFill="1" applyAlignment="1">
      <alignment horizontal="center" vertical="center"/>
    </xf>
    <xf numFmtId="0" fontId="47" fillId="13" borderId="0" xfId="10" applyFont="1" applyFill="1">
      <alignment vertical="center"/>
    </xf>
    <xf numFmtId="0" fontId="47" fillId="13" borderId="0" xfId="11" applyFont="1" applyFill="1" applyProtection="1">
      <alignment vertical="center"/>
      <protection locked="0"/>
    </xf>
    <xf numFmtId="0" fontId="47" fillId="13" borderId="50" xfId="10" applyFont="1" applyFill="1" applyBorder="1">
      <alignment vertical="center"/>
    </xf>
    <xf numFmtId="0" fontId="47" fillId="0" borderId="51" xfId="10" applyFont="1" applyBorder="1">
      <alignment vertical="center"/>
    </xf>
    <xf numFmtId="0" fontId="47" fillId="0" borderId="52" xfId="10" applyFont="1" applyBorder="1">
      <alignment vertical="center"/>
    </xf>
    <xf numFmtId="6" fontId="47" fillId="0" borderId="0" xfId="9" applyFont="1">
      <alignment vertical="center"/>
    </xf>
    <xf numFmtId="0" fontId="47" fillId="13" borderId="53" xfId="10" applyFont="1" applyFill="1" applyBorder="1" applyAlignment="1">
      <alignment horizontal="center" vertical="center"/>
    </xf>
    <xf numFmtId="0" fontId="47" fillId="13" borderId="54" xfId="10" applyFont="1" applyFill="1" applyBorder="1" applyAlignment="1">
      <alignment horizontal="center" vertical="center"/>
    </xf>
    <xf numFmtId="0" fontId="47" fillId="13" borderId="54" xfId="10" applyFont="1" applyFill="1" applyBorder="1">
      <alignment vertical="center"/>
    </xf>
    <xf numFmtId="0" fontId="47" fillId="13" borderId="55" xfId="10" applyFont="1" applyFill="1" applyBorder="1">
      <alignment vertical="center"/>
    </xf>
    <xf numFmtId="49" fontId="48" fillId="5" borderId="56" xfId="0" applyNumberFormat="1" applyFont="1" applyFill="1" applyBorder="1" applyAlignment="1">
      <alignment horizontal="center" textRotation="90"/>
    </xf>
    <xf numFmtId="179" fontId="48" fillId="5" borderId="56" xfId="0" applyNumberFormat="1" applyFont="1" applyFill="1" applyBorder="1" applyAlignment="1">
      <alignment horizontal="center" textRotation="90"/>
    </xf>
    <xf numFmtId="49" fontId="49" fillId="5" borderId="57" xfId="0" applyNumberFormat="1" applyFont="1" applyFill="1" applyBorder="1" applyAlignment="1">
      <alignment horizontal="center" textRotation="90"/>
    </xf>
    <xf numFmtId="0" fontId="49" fillId="5" borderId="57" xfId="0" applyFont="1" applyFill="1" applyBorder="1" applyAlignment="1">
      <alignment horizontal="center" textRotation="90"/>
    </xf>
    <xf numFmtId="0" fontId="49" fillId="14" borderId="57" xfId="0" applyFont="1" applyFill="1" applyBorder="1" applyAlignment="1">
      <alignment horizontal="center" textRotation="90"/>
    </xf>
    <xf numFmtId="49" fontId="4" fillId="0" borderId="0" xfId="8" applyNumberFormat="1">
      <alignment vertical="center"/>
    </xf>
    <xf numFmtId="49" fontId="3" fillId="0" borderId="0" xfId="8" applyNumberFormat="1" applyFont="1" applyAlignment="1">
      <alignment horizontal="center" vertical="center"/>
    </xf>
    <xf numFmtId="49" fontId="1" fillId="9" borderId="0" xfId="8" applyNumberFormat="1" applyFont="1" applyFill="1" applyProtection="1">
      <alignment vertical="center"/>
      <protection locked="0"/>
    </xf>
    <xf numFmtId="49" fontId="1" fillId="9" borderId="0" xfId="8" applyNumberFormat="1" applyFont="1" applyFill="1" applyAlignment="1" applyProtection="1">
      <alignment horizontal="center" vertical="center"/>
      <protection locked="0"/>
    </xf>
    <xf numFmtId="0" fontId="30" fillId="0" borderId="0" xfId="0" applyFont="1" applyAlignment="1">
      <alignment horizontal="center" vertical="center"/>
    </xf>
    <xf numFmtId="0" fontId="0" fillId="9" borderId="27" xfId="0" applyFill="1" applyBorder="1" applyAlignment="1" applyProtection="1">
      <alignment horizontal="left" vertical="center"/>
      <protection locked="0"/>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49" fontId="0" fillId="9" borderId="27" xfId="0" applyNumberFormat="1" applyFill="1" applyBorder="1" applyAlignment="1" applyProtection="1">
      <alignment horizontal="left" vertical="center"/>
      <protection locked="0"/>
    </xf>
    <xf numFmtId="0" fontId="5" fillId="0" borderId="0" xfId="7" applyFont="1" applyAlignment="1">
      <alignment vertical="center" wrapText="1"/>
    </xf>
    <xf numFmtId="0" fontId="6" fillId="0" borderId="0" xfId="7" applyAlignment="1">
      <alignment vertical="center" wrapText="1"/>
    </xf>
    <xf numFmtId="0" fontId="38" fillId="0" borderId="0" xfId="7" applyFont="1" applyAlignment="1">
      <alignment horizontal="center" vertical="center"/>
    </xf>
    <xf numFmtId="0" fontId="2" fillId="9" borderId="0" xfId="8" applyFont="1" applyFill="1" applyAlignment="1" applyProtection="1">
      <alignment horizontal="left" vertical="center" shrinkToFit="1"/>
      <protection locked="0"/>
    </xf>
    <xf numFmtId="0" fontId="4" fillId="9" borderId="0" xfId="8" applyFill="1" applyAlignment="1" applyProtection="1">
      <alignment horizontal="left" vertical="center" shrinkToFit="1"/>
      <protection locked="0"/>
    </xf>
    <xf numFmtId="0" fontId="2" fillId="9" borderId="0" xfId="8" applyFont="1" applyFill="1" applyAlignment="1" applyProtection="1">
      <alignment horizontal="left" vertical="center"/>
      <protection locked="0"/>
    </xf>
    <xf numFmtId="0" fontId="4" fillId="9" borderId="0" xfId="8" applyFill="1" applyAlignment="1" applyProtection="1">
      <alignment horizontal="left" vertical="center"/>
      <protection locked="0"/>
    </xf>
    <xf numFmtId="49" fontId="1" fillId="9" borderId="0" xfId="8" applyNumberFormat="1" applyFont="1" applyFill="1" applyAlignment="1" applyProtection="1">
      <alignment horizontal="left" vertical="center"/>
      <protection locked="0"/>
    </xf>
    <xf numFmtId="49" fontId="4" fillId="9" borderId="0" xfId="8" applyNumberFormat="1" applyFill="1" applyAlignment="1" applyProtection="1">
      <alignment horizontal="left" vertical="center"/>
      <protection locked="0"/>
    </xf>
    <xf numFmtId="49" fontId="17" fillId="4" borderId="40" xfId="0" applyNumberFormat="1" applyFont="1" applyFill="1" applyBorder="1" applyAlignment="1">
      <alignment horizontal="left" vertical="top" wrapText="1"/>
    </xf>
    <xf numFmtId="49" fontId="17" fillId="4" borderId="11" xfId="0" applyNumberFormat="1" applyFont="1" applyFill="1" applyBorder="1" applyAlignment="1">
      <alignment horizontal="left" vertical="top" wrapText="1"/>
    </xf>
    <xf numFmtId="49" fontId="17" fillId="4" borderId="41" xfId="0" applyNumberFormat="1" applyFont="1" applyFill="1" applyBorder="1" applyAlignment="1">
      <alignment horizontal="left" vertical="top" wrapText="1"/>
    </xf>
    <xf numFmtId="49" fontId="17" fillId="4" borderId="15" xfId="0" applyNumberFormat="1" applyFont="1" applyFill="1" applyBorder="1" applyAlignment="1">
      <alignment horizontal="left" vertical="top" wrapText="1"/>
    </xf>
    <xf numFmtId="49" fontId="17" fillId="4" borderId="16" xfId="0" applyNumberFormat="1" applyFont="1" applyFill="1" applyBorder="1" applyAlignment="1">
      <alignment horizontal="left" vertical="top" wrapText="1"/>
    </xf>
    <xf numFmtId="49" fontId="17" fillId="4" borderId="17" xfId="0" applyNumberFormat="1" applyFont="1" applyFill="1" applyBorder="1" applyAlignment="1">
      <alignment horizontal="left" vertical="top" wrapText="1"/>
    </xf>
    <xf numFmtId="49" fontId="17" fillId="4" borderId="42" xfId="0" applyNumberFormat="1" applyFont="1" applyFill="1" applyBorder="1" applyAlignment="1">
      <alignment horizontal="left" vertical="top" wrapText="1"/>
    </xf>
    <xf numFmtId="49" fontId="17" fillId="4" borderId="43" xfId="0" applyNumberFormat="1" applyFont="1" applyFill="1" applyBorder="1" applyAlignment="1">
      <alignment horizontal="left" vertical="top" wrapText="1"/>
    </xf>
    <xf numFmtId="49" fontId="17" fillId="4" borderId="44" xfId="0" applyNumberFormat="1" applyFont="1" applyFill="1" applyBorder="1" applyAlignment="1">
      <alignment horizontal="left" vertical="top"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 xfId="0" applyFont="1" applyFill="1" applyBorder="1" applyAlignment="1">
      <alignment horizontal="center" vertical="center" wrapText="1"/>
    </xf>
    <xf numFmtId="0" fontId="16" fillId="3" borderId="18" xfId="0" applyFont="1" applyFill="1" applyBorder="1" applyAlignment="1" applyProtection="1">
      <alignment horizontal="center" vertical="center" shrinkToFit="1"/>
      <protection locked="0"/>
    </xf>
    <xf numFmtId="0" fontId="16" fillId="3" borderId="19" xfId="0" applyFont="1" applyFill="1" applyBorder="1" applyAlignment="1" applyProtection="1">
      <alignment horizontal="center" vertical="center" shrinkToFit="1"/>
      <protection locked="0"/>
    </xf>
    <xf numFmtId="0" fontId="16" fillId="3" borderId="20" xfId="0" applyFont="1" applyFill="1" applyBorder="1" applyAlignment="1" applyProtection="1">
      <alignment horizontal="center" vertical="center" shrinkToFit="1"/>
      <protection locked="0"/>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49" fontId="17" fillId="4" borderId="15" xfId="0" applyNumberFormat="1" applyFont="1" applyFill="1" applyBorder="1" applyAlignment="1">
      <alignment horizontal="left" vertical="top" wrapText="1" shrinkToFit="1"/>
    </xf>
    <xf numFmtId="49" fontId="17" fillId="4" borderId="16" xfId="0" applyNumberFormat="1" applyFont="1" applyFill="1" applyBorder="1" applyAlignment="1">
      <alignment horizontal="left" vertical="top" wrapText="1" shrinkToFit="1"/>
    </xf>
    <xf numFmtId="49" fontId="17" fillId="4" borderId="17" xfId="0" applyNumberFormat="1" applyFont="1" applyFill="1" applyBorder="1" applyAlignment="1">
      <alignment horizontal="left" vertical="top" wrapText="1" shrinkToFit="1"/>
    </xf>
    <xf numFmtId="49" fontId="17" fillId="4" borderId="18" xfId="0" applyNumberFormat="1" applyFont="1" applyFill="1" applyBorder="1" applyAlignment="1">
      <alignment horizontal="left" vertical="top" wrapText="1"/>
    </xf>
    <xf numFmtId="49" fontId="17" fillId="4" borderId="19" xfId="0" applyNumberFormat="1" applyFont="1" applyFill="1" applyBorder="1" applyAlignment="1">
      <alignment horizontal="left" vertical="top" wrapText="1"/>
    </xf>
    <xf numFmtId="49" fontId="17" fillId="4" borderId="20" xfId="0" applyNumberFormat="1" applyFont="1" applyFill="1" applyBorder="1" applyAlignment="1">
      <alignment horizontal="left" vertical="top" wrapText="1"/>
    </xf>
    <xf numFmtId="0" fontId="42" fillId="12" borderId="1" xfId="0" applyFont="1" applyFill="1" applyBorder="1" applyAlignment="1">
      <alignment horizontal="left" vertical="center"/>
    </xf>
    <xf numFmtId="0" fontId="42" fillId="12" borderId="2" xfId="0" applyFont="1" applyFill="1" applyBorder="1" applyAlignment="1">
      <alignment horizontal="left" vertical="center"/>
    </xf>
    <xf numFmtId="0" fontId="42" fillId="12" borderId="3" xfId="0" applyFont="1" applyFill="1" applyBorder="1" applyAlignment="1">
      <alignment horizontal="left" vertical="center"/>
    </xf>
    <xf numFmtId="177" fontId="17" fillId="3" borderId="16" xfId="4" applyNumberFormat="1" applyFont="1" applyFill="1" applyBorder="1" applyAlignment="1" applyProtection="1">
      <alignment vertical="center" shrinkToFit="1"/>
      <protection locked="0"/>
    </xf>
    <xf numFmtId="177" fontId="17" fillId="3" borderId="19" xfId="4" applyNumberFormat="1" applyFont="1" applyFill="1" applyBorder="1" applyAlignment="1" applyProtection="1">
      <alignment vertical="center" shrinkToFit="1"/>
      <protection locked="0"/>
    </xf>
    <xf numFmtId="0" fontId="17" fillId="0" borderId="0" xfId="0" applyFont="1" applyAlignment="1">
      <alignment horizontal="center" vertical="center" textRotation="255"/>
    </xf>
    <xf numFmtId="177" fontId="17" fillId="0" borderId="2" xfId="4" applyNumberFormat="1" applyFont="1" applyFill="1" applyBorder="1" applyAlignment="1">
      <alignment vertical="center" shrinkToFit="1"/>
    </xf>
    <xf numFmtId="177" fontId="17" fillId="0" borderId="3" xfId="4" applyNumberFormat="1" applyFont="1" applyFill="1" applyBorder="1" applyAlignment="1">
      <alignment vertical="center" shrinkToFit="1"/>
    </xf>
    <xf numFmtId="49" fontId="17" fillId="0" borderId="1"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178" fontId="17" fillId="0" borderId="0" xfId="0" applyNumberFormat="1" applyFont="1" applyAlignment="1">
      <alignment vertical="center" shrinkToFit="1"/>
    </xf>
    <xf numFmtId="0" fontId="17" fillId="0" borderId="0" xfId="0" applyFont="1" applyAlignment="1">
      <alignment horizontal="center" vertical="center"/>
    </xf>
    <xf numFmtId="0" fontId="16" fillId="3" borderId="15" xfId="0" applyFont="1" applyFill="1" applyBorder="1" applyAlignment="1" applyProtection="1">
      <alignment horizontal="left" vertical="center" shrinkToFit="1"/>
      <protection locked="0"/>
    </xf>
    <xf numFmtId="0" fontId="16" fillId="3" borderId="16" xfId="0" applyFont="1" applyFill="1" applyBorder="1" applyAlignment="1" applyProtection="1">
      <alignment horizontal="left" vertical="center" shrinkToFit="1"/>
      <protection locked="0"/>
    </xf>
    <xf numFmtId="0" fontId="16" fillId="3" borderId="17" xfId="0" applyFont="1" applyFill="1" applyBorder="1" applyAlignment="1" applyProtection="1">
      <alignment horizontal="left" vertical="center" shrinkToFit="1"/>
      <protection locked="0"/>
    </xf>
    <xf numFmtId="177" fontId="17" fillId="3" borderId="11" xfId="4" applyNumberFormat="1" applyFont="1" applyFill="1" applyBorder="1" applyAlignment="1" applyProtection="1">
      <alignment vertical="center" shrinkToFit="1"/>
      <protection locked="0"/>
    </xf>
    <xf numFmtId="0" fontId="16" fillId="3" borderId="18" xfId="0" applyFont="1" applyFill="1" applyBorder="1" applyAlignment="1" applyProtection="1">
      <alignment horizontal="left" vertical="center" shrinkToFit="1"/>
      <protection locked="0"/>
    </xf>
    <xf numFmtId="0" fontId="16" fillId="3" borderId="19" xfId="0" applyFont="1" applyFill="1" applyBorder="1" applyAlignment="1" applyProtection="1">
      <alignment horizontal="left" vertical="center" shrinkToFit="1"/>
      <protection locked="0"/>
    </xf>
    <xf numFmtId="0" fontId="16" fillId="3" borderId="20" xfId="0" applyFont="1" applyFill="1" applyBorder="1" applyAlignment="1" applyProtection="1">
      <alignment horizontal="left" vertical="center" shrinkToFit="1"/>
      <protection locked="0"/>
    </xf>
    <xf numFmtId="0" fontId="18" fillId="0" borderId="8" xfId="0" applyFont="1" applyBorder="1" applyAlignment="1">
      <alignment vertical="center" wrapText="1"/>
    </xf>
    <xf numFmtId="0" fontId="18" fillId="0" borderId="0" xfId="0" applyFont="1" applyAlignment="1">
      <alignment vertical="center" wrapText="1"/>
    </xf>
    <xf numFmtId="0" fontId="17" fillId="4" borderId="2" xfId="0" applyFont="1" applyFill="1" applyBorder="1">
      <alignment vertical="center"/>
    </xf>
    <xf numFmtId="0" fontId="17" fillId="4" borderId="36" xfId="0" applyFont="1" applyFill="1" applyBorder="1">
      <alignment vertical="center"/>
    </xf>
    <xf numFmtId="0" fontId="17" fillId="4" borderId="31" xfId="0" applyFont="1" applyFill="1" applyBorder="1">
      <alignment vertical="center"/>
    </xf>
    <xf numFmtId="0" fontId="17" fillId="4" borderId="38" xfId="0" applyFont="1" applyFill="1" applyBorder="1">
      <alignment vertical="center"/>
    </xf>
    <xf numFmtId="178" fontId="17" fillId="0" borderId="35" xfId="0" applyNumberFormat="1" applyFont="1" applyBorder="1" applyAlignment="1">
      <alignment vertical="center" shrinkToFit="1"/>
    </xf>
    <xf numFmtId="178" fontId="17" fillId="0" borderId="2" xfId="0" applyNumberFormat="1" applyFont="1" applyBorder="1" applyAlignment="1">
      <alignment vertical="center" shrinkToFit="1"/>
    </xf>
    <xf numFmtId="178" fontId="17" fillId="0" borderId="37" xfId="0" applyNumberFormat="1" applyFont="1" applyBorder="1" applyAlignment="1">
      <alignment vertical="center" shrinkToFit="1"/>
    </xf>
    <xf numFmtId="178" fontId="17" fillId="0" borderId="31" xfId="0" applyNumberFormat="1" applyFont="1" applyBorder="1" applyAlignment="1">
      <alignment vertical="center" shrinkToFit="1"/>
    </xf>
    <xf numFmtId="0" fontId="17" fillId="2" borderId="33"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34" xfId="0" applyFont="1" applyFill="1" applyBorder="1" applyAlignment="1">
      <alignment horizontal="center" vertical="center"/>
    </xf>
    <xf numFmtId="0" fontId="15" fillId="10" borderId="1" xfId="0" applyFont="1" applyFill="1" applyBorder="1" applyAlignment="1" applyProtection="1">
      <alignment horizontal="center" vertical="center"/>
      <protection locked="0"/>
    </xf>
    <xf numFmtId="0" fontId="15" fillId="10" borderId="2" xfId="0" applyFont="1" applyFill="1" applyBorder="1" applyAlignment="1" applyProtection="1">
      <alignment horizontal="center" vertical="center"/>
      <protection locked="0"/>
    </xf>
    <xf numFmtId="0" fontId="15" fillId="10" borderId="3" xfId="0" applyFont="1" applyFill="1" applyBorder="1" applyAlignment="1" applyProtection="1">
      <alignment horizontal="center" vertical="center"/>
      <protection locked="0"/>
    </xf>
    <xf numFmtId="0" fontId="17" fillId="2" borderId="1" xfId="0" applyFont="1" applyFill="1" applyBorder="1" applyAlignment="1">
      <alignment vertical="center" shrinkToFit="1"/>
    </xf>
    <xf numFmtId="0" fontId="17" fillId="2" borderId="2" xfId="0" applyFont="1" applyFill="1" applyBorder="1" applyAlignment="1">
      <alignment vertical="center" shrinkToFit="1"/>
    </xf>
    <xf numFmtId="0" fontId="17" fillId="2" borderId="3" xfId="0" applyFont="1" applyFill="1" applyBorder="1" applyAlignment="1">
      <alignment vertical="center" shrinkToFit="1"/>
    </xf>
    <xf numFmtId="0" fontId="17" fillId="2" borderId="1" xfId="0" applyFont="1" applyFill="1" applyBorder="1">
      <alignment vertical="center"/>
    </xf>
    <xf numFmtId="0" fontId="17" fillId="2" borderId="2" xfId="0" applyFont="1" applyFill="1" applyBorder="1">
      <alignment vertical="center"/>
    </xf>
    <xf numFmtId="0" fontId="17" fillId="2" borderId="3" xfId="0" applyFont="1" applyFill="1" applyBorder="1">
      <alignment vertical="center"/>
    </xf>
    <xf numFmtId="0" fontId="16" fillId="3" borderId="15" xfId="0" applyFont="1" applyFill="1" applyBorder="1" applyAlignment="1" applyProtection="1">
      <alignment vertical="center" shrinkToFit="1"/>
      <protection locked="0"/>
    </xf>
    <xf numFmtId="0" fontId="16" fillId="3" borderId="16" xfId="0" applyFont="1" applyFill="1" applyBorder="1" applyAlignment="1" applyProtection="1">
      <alignment vertical="center" shrinkToFit="1"/>
      <protection locked="0"/>
    </xf>
    <xf numFmtId="0" fontId="16" fillId="3" borderId="17" xfId="0" applyFont="1" applyFill="1" applyBorder="1" applyAlignment="1" applyProtection="1">
      <alignment vertical="center" shrinkToFit="1"/>
      <protection locked="0"/>
    </xf>
    <xf numFmtId="0" fontId="15" fillId="8" borderId="1"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9" xfId="0" applyFont="1" applyFill="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7" fillId="2" borderId="1"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3" borderId="1" xfId="0" applyFont="1" applyFill="1" applyBorder="1" applyAlignment="1" applyProtection="1">
      <alignment horizontal="left" vertical="center"/>
      <protection locked="0"/>
    </xf>
    <xf numFmtId="0" fontId="17" fillId="3" borderId="2"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49" fontId="17" fillId="3" borderId="9" xfId="0" applyNumberFormat="1" applyFont="1" applyFill="1" applyBorder="1" applyProtection="1">
      <alignment vertical="center"/>
      <protection locked="0"/>
    </xf>
    <xf numFmtId="49" fontId="17" fillId="3" borderId="7" xfId="0" applyNumberFormat="1" applyFont="1" applyFill="1" applyBorder="1" applyProtection="1">
      <alignment vertical="center"/>
      <protection locked="0"/>
    </xf>
    <xf numFmtId="49" fontId="17" fillId="3" borderId="10" xfId="0" applyNumberFormat="1" applyFont="1" applyFill="1" applyBorder="1" applyProtection="1">
      <alignment vertical="center"/>
      <protection locked="0"/>
    </xf>
    <xf numFmtId="0" fontId="17" fillId="3" borderId="9" xfId="0" applyFont="1" applyFill="1" applyBorder="1" applyAlignment="1" applyProtection="1">
      <alignment vertical="center" shrinkToFit="1"/>
      <protection locked="0"/>
    </xf>
    <xf numFmtId="0" fontId="17" fillId="3" borderId="7" xfId="0" applyFont="1" applyFill="1" applyBorder="1" applyAlignment="1" applyProtection="1">
      <alignment vertical="center" shrinkToFit="1"/>
      <protection locked="0"/>
    </xf>
    <xf numFmtId="0" fontId="17" fillId="3" borderId="10" xfId="0" applyFont="1" applyFill="1" applyBorder="1" applyAlignment="1" applyProtection="1">
      <alignment vertical="center" shrinkToFit="1"/>
      <protection locked="0"/>
    </xf>
    <xf numFmtId="49" fontId="12" fillId="3" borderId="9" xfId="0" applyNumberFormat="1" applyFont="1" applyFill="1" applyBorder="1" applyAlignment="1" applyProtection="1">
      <alignment horizontal="center" vertical="center" shrinkToFit="1"/>
      <protection locked="0"/>
    </xf>
    <xf numFmtId="49" fontId="12" fillId="3" borderId="7" xfId="0" applyNumberFormat="1" applyFont="1" applyFill="1" applyBorder="1" applyAlignment="1" applyProtection="1">
      <alignment horizontal="center" vertical="center" shrinkToFit="1"/>
      <protection locked="0"/>
    </xf>
    <xf numFmtId="49" fontId="12" fillId="3" borderId="10" xfId="0" applyNumberFormat="1" applyFont="1" applyFill="1" applyBorder="1" applyAlignment="1" applyProtection="1">
      <alignment horizontal="center" vertical="center" shrinkToFit="1"/>
      <protection locked="0"/>
    </xf>
    <xf numFmtId="0" fontId="15" fillId="3" borderId="1" xfId="0" applyFont="1" applyFill="1" applyBorder="1" applyAlignment="1" applyProtection="1">
      <alignment vertical="center" shrinkToFit="1"/>
      <protection locked="0"/>
    </xf>
    <xf numFmtId="0" fontId="15" fillId="3" borderId="2" xfId="0" applyFont="1" applyFill="1" applyBorder="1" applyAlignment="1" applyProtection="1">
      <alignment vertical="center" shrinkToFit="1"/>
      <protection locked="0"/>
    </xf>
    <xf numFmtId="0" fontId="15" fillId="3" borderId="3" xfId="0" applyFont="1" applyFill="1" applyBorder="1" applyAlignment="1" applyProtection="1">
      <alignment vertical="center" shrinkToFit="1"/>
      <protection locked="0"/>
    </xf>
    <xf numFmtId="0" fontId="16" fillId="0" borderId="0" xfId="0" applyFont="1" applyAlignment="1">
      <alignment horizontal="center" vertical="center"/>
    </xf>
    <xf numFmtId="0" fontId="17" fillId="2" borderId="1" xfId="0" applyFont="1" applyFill="1" applyBorder="1" applyAlignment="1">
      <alignment horizontal="center" vertical="center" wrapText="1"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2" borderId="1" xfId="0" applyFont="1" applyFill="1" applyBorder="1" applyAlignment="1">
      <alignment horizontal="center" vertical="center" wrapText="1"/>
    </xf>
    <xf numFmtId="0" fontId="17" fillId="0" borderId="8" xfId="0" applyFont="1" applyBorder="1" applyAlignment="1">
      <alignment vertical="center" wrapText="1"/>
    </xf>
    <xf numFmtId="0" fontId="17" fillId="0" borderId="0" xfId="0" applyFont="1" applyAlignment="1">
      <alignment vertical="center" wrapText="1"/>
    </xf>
    <xf numFmtId="0" fontId="17" fillId="0" borderId="0" xfId="0" applyFont="1">
      <alignment vertical="center"/>
    </xf>
    <xf numFmtId="0" fontId="17" fillId="10" borderId="1" xfId="0" applyFont="1" applyFill="1" applyBorder="1" applyAlignment="1" applyProtection="1">
      <alignment vertical="center" shrinkToFit="1"/>
      <protection locked="0"/>
    </xf>
    <xf numFmtId="0" fontId="17" fillId="10" borderId="2" xfId="0" applyFont="1" applyFill="1" applyBorder="1" applyAlignment="1" applyProtection="1">
      <alignment vertical="center" shrinkToFit="1"/>
      <protection locked="0"/>
    </xf>
    <xf numFmtId="0" fontId="17" fillId="10" borderId="3" xfId="0" applyFont="1" applyFill="1" applyBorder="1" applyAlignment="1" applyProtection="1">
      <alignment vertical="center" shrinkToFit="1"/>
      <protection locked="0"/>
    </xf>
    <xf numFmtId="0" fontId="17" fillId="3" borderId="9"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26" fillId="0" borderId="8" xfId="5" applyFont="1" applyBorder="1" applyAlignment="1">
      <alignment horizontal="center" vertical="center"/>
    </xf>
    <xf numFmtId="0" fontId="25" fillId="0" borderId="0" xfId="5" applyFont="1" applyAlignment="1">
      <alignment horizontal="center" vertical="center"/>
    </xf>
    <xf numFmtId="0" fontId="24" fillId="0" borderId="21" xfId="5" applyFont="1" applyBorder="1" applyAlignment="1">
      <alignment horizontal="center" vertical="top" wrapText="1"/>
    </xf>
    <xf numFmtId="0" fontId="24" fillId="0" borderId="22" xfId="5" applyFont="1" applyBorder="1" applyAlignment="1">
      <alignment horizontal="center" vertical="top"/>
    </xf>
    <xf numFmtId="0" fontId="24" fillId="0" borderId="23" xfId="5" applyFont="1" applyBorder="1" applyAlignment="1">
      <alignment horizontal="center" vertical="top"/>
    </xf>
    <xf numFmtId="0" fontId="28" fillId="0" borderId="1" xfId="5" applyFont="1" applyBorder="1" applyAlignment="1">
      <alignment horizontal="left" vertical="top" wrapText="1"/>
    </xf>
    <xf numFmtId="0" fontId="28" fillId="0" borderId="3" xfId="5" applyFont="1" applyBorder="1" applyAlignment="1">
      <alignment horizontal="left" vertical="top" wrapText="1"/>
    </xf>
    <xf numFmtId="0" fontId="24" fillId="0" borderId="27" xfId="5" applyFont="1" applyBorder="1" applyAlignment="1">
      <alignment horizontal="center" vertical="center"/>
    </xf>
    <xf numFmtId="0" fontId="24" fillId="0" borderId="27" xfId="5" applyFont="1" applyBorder="1" applyAlignment="1">
      <alignment horizontal="left" vertical="center"/>
    </xf>
    <xf numFmtId="0" fontId="24" fillId="0" borderId="27" xfId="5" applyFont="1" applyBorder="1" applyAlignment="1">
      <alignment horizontal="left" vertical="center" shrinkToFit="1"/>
    </xf>
    <xf numFmtId="0" fontId="26" fillId="0" borderId="0" xfId="5" applyFont="1" applyAlignment="1">
      <alignment horizontal="center" vertical="center"/>
    </xf>
    <xf numFmtId="0" fontId="24" fillId="0" borderId="27" xfId="5" applyFont="1" applyBorder="1">
      <alignment vertical="center"/>
    </xf>
    <xf numFmtId="0" fontId="24" fillId="0" borderId="27" xfId="5" applyFont="1" applyBorder="1" applyAlignment="1">
      <alignment horizontal="center" vertical="center" wrapText="1"/>
    </xf>
    <xf numFmtId="38" fontId="29" fillId="0" borderId="1" xfId="6" applyFont="1" applyFill="1" applyBorder="1" applyAlignment="1">
      <alignment horizontal="left" vertical="top" wrapText="1"/>
    </xf>
    <xf numFmtId="38" fontId="29" fillId="0" borderId="3" xfId="6" applyFont="1" applyFill="1" applyBorder="1" applyAlignment="1">
      <alignment horizontal="left" vertical="top" wrapText="1"/>
    </xf>
    <xf numFmtId="38" fontId="24" fillId="0" borderId="1" xfId="6" applyFont="1" applyFill="1" applyBorder="1" applyAlignment="1">
      <alignment horizontal="left" vertical="center" wrapText="1"/>
    </xf>
    <xf numFmtId="38" fontId="24" fillId="0" borderId="3" xfId="6" applyFont="1" applyFill="1" applyBorder="1" applyAlignment="1">
      <alignment horizontal="left" vertical="center" wrapText="1"/>
    </xf>
    <xf numFmtId="0" fontId="27" fillId="3" borderId="1" xfId="5" applyFont="1" applyFill="1" applyBorder="1" applyAlignment="1">
      <alignment horizontal="center" vertical="center"/>
    </xf>
    <xf numFmtId="0" fontId="27" fillId="3" borderId="3" xfId="5" applyFont="1" applyFill="1" applyBorder="1" applyAlignment="1">
      <alignment horizontal="center" vertical="center"/>
    </xf>
    <xf numFmtId="0" fontId="24" fillId="0" borderId="24" xfId="5" applyFont="1" applyBorder="1" applyAlignment="1">
      <alignment horizontal="center" vertical="top"/>
    </xf>
    <xf numFmtId="0" fontId="24" fillId="0" borderId="25" xfId="5" applyFont="1" applyBorder="1" applyAlignment="1">
      <alignment horizontal="center" vertical="top"/>
    </xf>
    <xf numFmtId="0" fontId="24" fillId="0" borderId="26" xfId="5" applyFont="1" applyBorder="1" applyAlignment="1">
      <alignment horizontal="center" vertical="top"/>
    </xf>
    <xf numFmtId="0" fontId="28" fillId="0" borderId="4" xfId="5" applyFont="1" applyBorder="1" applyAlignment="1">
      <alignment horizontal="left" vertical="top" wrapText="1"/>
    </xf>
    <xf numFmtId="0" fontId="28" fillId="0" borderId="6" xfId="5" applyFont="1" applyBorder="1" applyAlignment="1">
      <alignment horizontal="left" vertical="top" wrapText="1"/>
    </xf>
    <xf numFmtId="0" fontId="28" fillId="0" borderId="9" xfId="5" applyFont="1" applyBorder="1" applyAlignment="1">
      <alignment horizontal="left" vertical="top" wrapText="1"/>
    </xf>
    <xf numFmtId="0" fontId="28" fillId="0" borderId="10" xfId="5" applyFont="1" applyBorder="1" applyAlignment="1">
      <alignment horizontal="left" vertical="top" wrapText="1"/>
    </xf>
    <xf numFmtId="0" fontId="28" fillId="0" borderId="4" xfId="5" applyFont="1" applyBorder="1" applyAlignment="1">
      <alignment horizontal="center" vertical="top" wrapText="1"/>
    </xf>
    <xf numFmtId="0" fontId="28" fillId="0" borderId="6" xfId="5" applyFont="1" applyBorder="1" applyAlignment="1">
      <alignment horizontal="center" vertical="top" wrapText="1"/>
    </xf>
    <xf numFmtId="0" fontId="28" fillId="0" borderId="9" xfId="5" applyFont="1" applyBorder="1" applyAlignment="1">
      <alignment horizontal="center" vertical="top" wrapText="1"/>
    </xf>
    <xf numFmtId="0" fontId="28" fillId="0" borderId="10" xfId="5" applyFont="1" applyBorder="1" applyAlignment="1">
      <alignment horizontal="center" vertical="top" wrapText="1"/>
    </xf>
    <xf numFmtId="0" fontId="24" fillId="0" borderId="12" xfId="5" applyFont="1" applyBorder="1" applyAlignment="1">
      <alignment horizontal="center" vertical="center"/>
    </xf>
    <xf numFmtId="0" fontId="24" fillId="0" borderId="14" xfId="5" applyFont="1" applyBorder="1" applyAlignment="1">
      <alignment horizontal="center" vertical="center"/>
    </xf>
    <xf numFmtId="38" fontId="21" fillId="0" borderId="12" xfId="6" applyFont="1" applyFill="1" applyBorder="1" applyAlignment="1">
      <alignment horizontal="center" vertical="center"/>
    </xf>
    <xf numFmtId="38" fontId="21" fillId="0" borderId="14" xfId="6" applyFont="1" applyFill="1" applyBorder="1" applyAlignment="1">
      <alignment horizontal="center" vertical="center"/>
    </xf>
    <xf numFmtId="38" fontId="24" fillId="0" borderId="1" xfId="6" applyFont="1" applyFill="1" applyBorder="1" applyAlignment="1">
      <alignment horizontal="left" vertical="top" wrapText="1"/>
    </xf>
    <xf numFmtId="38" fontId="24" fillId="0" borderId="2" xfId="6" applyFont="1" applyFill="1" applyBorder="1" applyAlignment="1">
      <alignment horizontal="left" vertical="top" wrapText="1"/>
    </xf>
    <xf numFmtId="38" fontId="24" fillId="0" borderId="3" xfId="6" applyFont="1" applyFill="1" applyBorder="1" applyAlignment="1">
      <alignment horizontal="left" vertical="top" wrapText="1"/>
    </xf>
    <xf numFmtId="38" fontId="27" fillId="0" borderId="28" xfId="6" applyFont="1" applyFill="1" applyBorder="1" applyAlignment="1">
      <alignment horizontal="left" vertical="top" wrapText="1"/>
    </xf>
    <xf numFmtId="38" fontId="27" fillId="0" borderId="29" xfId="6" applyFont="1" applyFill="1" applyBorder="1" applyAlignment="1">
      <alignment horizontal="left" vertical="top" wrapText="1"/>
    </xf>
    <xf numFmtId="0" fontId="25" fillId="0" borderId="4" xfId="5" applyFont="1" applyBorder="1" applyAlignment="1">
      <alignment horizontal="center" vertical="center"/>
    </xf>
    <xf numFmtId="0" fontId="25" fillId="0" borderId="5" xfId="5" applyFont="1" applyBorder="1" applyAlignment="1">
      <alignment horizontal="center" vertical="center"/>
    </xf>
    <xf numFmtId="0" fontId="25" fillId="0" borderId="6" xfId="5" applyFont="1" applyBorder="1" applyAlignment="1">
      <alignment horizontal="center" vertical="center"/>
    </xf>
    <xf numFmtId="38" fontId="27" fillId="0" borderId="9" xfId="6" applyFont="1" applyFill="1" applyBorder="1" applyAlignment="1">
      <alignment horizontal="center" vertical="center"/>
    </xf>
    <xf numFmtId="38" fontId="27" fillId="0" borderId="7" xfId="6" applyFont="1" applyFill="1" applyBorder="1" applyAlignment="1">
      <alignment horizontal="center" vertical="center"/>
    </xf>
    <xf numFmtId="38" fontId="27" fillId="0" borderId="10" xfId="6" applyFont="1" applyFill="1" applyBorder="1" applyAlignment="1">
      <alignment horizontal="center" vertical="center"/>
    </xf>
    <xf numFmtId="38" fontId="24" fillId="0" borderId="2" xfId="6" applyFont="1" applyFill="1" applyBorder="1" applyAlignment="1">
      <alignment horizontal="left" vertical="center" wrapText="1"/>
    </xf>
    <xf numFmtId="178" fontId="14" fillId="0" borderId="1" xfId="0" applyNumberFormat="1" applyFont="1" applyBorder="1" applyAlignment="1">
      <alignment horizontal="center" vertical="center" shrinkToFit="1"/>
    </xf>
    <xf numFmtId="178" fontId="14" fillId="0" borderId="2" xfId="0" applyNumberFormat="1" applyFont="1" applyBorder="1" applyAlignment="1">
      <alignment horizontal="center" vertical="center" shrinkToFit="1"/>
    </xf>
    <xf numFmtId="178" fontId="14" fillId="0" borderId="3" xfId="0" applyNumberFormat="1" applyFont="1" applyBorder="1" applyAlignment="1">
      <alignment horizontal="center" vertical="center" shrinkToFit="1"/>
    </xf>
    <xf numFmtId="49" fontId="19" fillId="0" borderId="0" xfId="0" applyNumberFormat="1" applyFont="1" applyAlignment="1">
      <alignment vertical="center" shrinkToFit="1"/>
    </xf>
    <xf numFmtId="0" fontId="19" fillId="0" borderId="0" xfId="0" applyFont="1" applyAlignment="1">
      <alignment vertical="center" shrinkToFit="1"/>
    </xf>
    <xf numFmtId="0" fontId="19" fillId="0" borderId="0" xfId="0" applyFont="1">
      <alignment vertical="center"/>
    </xf>
    <xf numFmtId="176" fontId="19" fillId="0" borderId="0" xfId="0" applyNumberFormat="1" applyFont="1">
      <alignment vertical="center"/>
    </xf>
    <xf numFmtId="0" fontId="44" fillId="0" borderId="0" xfId="7" applyFont="1" applyAlignment="1">
      <alignment horizontal="distributed" vertical="center"/>
    </xf>
    <xf numFmtId="0" fontId="44" fillId="0" borderId="0" xfId="7" applyFont="1" applyAlignment="1">
      <alignment horizontal="distributed" vertical="center" shrinkToFit="1"/>
    </xf>
    <xf numFmtId="0" fontId="44" fillId="0" borderId="0" xfId="7" applyFont="1" applyAlignment="1">
      <alignment horizontal="center" vertical="center" shrinkToFit="1"/>
    </xf>
    <xf numFmtId="0" fontId="19" fillId="0" borderId="0" xfId="0" applyFont="1" applyAlignment="1">
      <alignment horizontal="left" vertical="center" shrinkToFit="1"/>
    </xf>
    <xf numFmtId="0" fontId="19" fillId="3" borderId="0" xfId="0" applyFont="1" applyFill="1" applyAlignment="1" applyProtection="1">
      <alignment horizontal="center" vertical="center"/>
      <protection locked="0"/>
    </xf>
    <xf numFmtId="0" fontId="19" fillId="0" borderId="0" xfId="0" applyFont="1" applyAlignment="1">
      <alignment horizontal="right" vertical="center"/>
    </xf>
    <xf numFmtId="0" fontId="50" fillId="3" borderId="27" xfId="12" applyFill="1" applyBorder="1" applyAlignment="1" applyProtection="1">
      <alignment vertical="center" shrinkToFit="1"/>
      <protection locked="0"/>
    </xf>
    <xf numFmtId="0" fontId="12" fillId="3" borderId="27" xfId="0" applyFont="1" applyFill="1" applyBorder="1" applyAlignment="1" applyProtection="1">
      <alignment vertical="center" shrinkToFit="1"/>
      <protection locked="0"/>
    </xf>
    <xf numFmtId="0" fontId="12" fillId="2" borderId="4" xfId="0" applyFont="1" applyFill="1" applyBorder="1">
      <alignment vertical="center"/>
    </xf>
    <xf numFmtId="0" fontId="12" fillId="2" borderId="5" xfId="0" applyFont="1" applyFill="1" applyBorder="1">
      <alignment vertical="center"/>
    </xf>
    <xf numFmtId="0" fontId="12" fillId="2" borderId="9" xfId="0" applyFont="1" applyFill="1" applyBorder="1">
      <alignment vertical="center"/>
    </xf>
    <xf numFmtId="0" fontId="12" fillId="2" borderId="7" xfId="0" applyFont="1" applyFill="1" applyBorder="1">
      <alignmen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9" fillId="0" borderId="0" xfId="0" applyFont="1" applyAlignment="1">
      <alignment horizontal="center" vertical="center"/>
    </xf>
    <xf numFmtId="0" fontId="12" fillId="2" borderId="1" xfId="0" applyFont="1" applyFill="1" applyBorder="1">
      <alignment vertical="center"/>
    </xf>
    <xf numFmtId="0" fontId="12" fillId="2" borderId="2" xfId="0" applyFont="1" applyFill="1" applyBorder="1">
      <alignment vertical="center"/>
    </xf>
  </cellXfs>
  <cellStyles count="13">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6" xr:uid="{00000000-0005-0000-0000-000003000000}"/>
    <cellStyle name="通貨" xfId="9" builtinId="7"/>
    <cellStyle name="標準" xfId="0" builtinId="0"/>
    <cellStyle name="標準 2" xfId="3" xr:uid="{00000000-0005-0000-0000-000005000000}"/>
    <cellStyle name="標準 3" xfId="5" xr:uid="{00000000-0005-0000-0000-000006000000}"/>
    <cellStyle name="標準 5" xfId="8" xr:uid="{AC14A09F-FA1A-4B37-9FBF-F040587F7958}"/>
    <cellStyle name="標準 5 2" xfId="7" xr:uid="{9F6A532B-E444-414C-87FB-4C2546043E1C}"/>
    <cellStyle name="標準 5 2 2" xfId="11" xr:uid="{E43DB7FB-1C62-442F-8DB8-C100830202B3}"/>
    <cellStyle name="標準 6" xfId="10" xr:uid="{B93FCDCF-B182-4D84-B255-F6AFD29587D9}"/>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10"/>
  <sheetViews>
    <sheetView showGridLines="0" tabSelected="1" zoomScaleNormal="100" zoomScaleSheetLayoutView="100" workbookViewId="0">
      <selection activeCell="D9" sqref="D9"/>
    </sheetView>
  </sheetViews>
  <sheetFormatPr defaultColWidth="9" defaultRowHeight="13.5"/>
  <cols>
    <col min="1" max="1" width="5.375" style="72" bestFit="1" customWidth="1"/>
    <col min="2" max="2" width="64.125" style="70" customWidth="1"/>
    <col min="3" max="16384" width="9" style="72"/>
  </cols>
  <sheetData>
    <row r="2" spans="1:2" ht="17.25">
      <c r="A2" s="163" t="s">
        <v>0</v>
      </c>
      <c r="B2" s="163"/>
    </row>
    <row r="3" spans="1:2" ht="14.25">
      <c r="B3" s="71"/>
    </row>
    <row r="4" spans="1:2" ht="14.25">
      <c r="A4" s="78" t="s">
        <v>1</v>
      </c>
      <c r="B4" s="79" t="s">
        <v>219</v>
      </c>
    </row>
    <row r="5" spans="1:2" ht="39" customHeight="1">
      <c r="A5" s="105">
        <v>1</v>
      </c>
      <c r="B5" s="110" t="s">
        <v>220</v>
      </c>
    </row>
    <row r="6" spans="1:2" ht="171.75">
      <c r="A6" s="105">
        <v>2</v>
      </c>
      <c r="B6" s="110" t="s">
        <v>260</v>
      </c>
    </row>
    <row r="7" spans="1:2" ht="120" customHeight="1">
      <c r="A7" s="73">
        <v>3</v>
      </c>
      <c r="B7" s="107" t="s">
        <v>261</v>
      </c>
    </row>
    <row r="8" spans="1:2" ht="80.25" customHeight="1">
      <c r="A8" s="73">
        <f t="shared" ref="A8:A9" si="0">A7+1</f>
        <v>4</v>
      </c>
      <c r="B8" s="106" t="s">
        <v>262</v>
      </c>
    </row>
    <row r="9" spans="1:2" ht="75" customHeight="1">
      <c r="A9" s="73">
        <f t="shared" si="0"/>
        <v>5</v>
      </c>
      <c r="B9" s="74" t="s">
        <v>241</v>
      </c>
    </row>
    <row r="10" spans="1:2" ht="54" customHeight="1"/>
  </sheetData>
  <mergeCells count="1">
    <mergeCell ref="A2:B2"/>
  </mergeCells>
  <phoneticPr fontId="10"/>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showGridLines="0" showZeros="0" view="pageBreakPreview" topLeftCell="A10" zoomScaleNormal="100" zoomScaleSheetLayoutView="100" workbookViewId="0">
      <selection activeCell="K18" sqref="K18:R18"/>
    </sheetView>
  </sheetViews>
  <sheetFormatPr defaultColWidth="2.25" defaultRowHeight="12"/>
  <cols>
    <col min="1" max="1" width="2.625" style="1" customWidth="1"/>
    <col min="2" max="2" width="2.5" style="1" bestFit="1" customWidth="1"/>
    <col min="3" max="16384" width="2.25" style="1"/>
  </cols>
  <sheetData>
    <row r="1" spans="1:39" ht="26.25" customHeight="1"/>
    <row r="2" spans="1:39" ht="13.5">
      <c r="AM2" s="103" t="s">
        <v>267</v>
      </c>
    </row>
    <row r="3" spans="1:39" ht="22.5" customHeight="1">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4" spans="1:39" ht="13.5">
      <c r="A4" s="72"/>
      <c r="B4" s="72"/>
      <c r="C4" s="104"/>
      <c r="D4" s="104"/>
      <c r="E4" s="72"/>
      <c r="F4" s="72"/>
      <c r="G4" s="72"/>
      <c r="H4" s="72"/>
      <c r="I4" s="72"/>
      <c r="J4" s="72"/>
      <c r="K4" s="72"/>
      <c r="L4" s="72"/>
      <c r="M4" s="72"/>
      <c r="N4" s="72"/>
      <c r="O4" s="72"/>
      <c r="P4" s="72"/>
      <c r="Q4" s="72"/>
      <c r="R4" s="72"/>
      <c r="S4" s="72"/>
      <c r="T4" s="72"/>
      <c r="U4" s="72"/>
      <c r="V4" s="72"/>
      <c r="W4" s="72"/>
      <c r="X4" s="72"/>
      <c r="Y4" s="72"/>
      <c r="Z4" s="72"/>
      <c r="AA4" s="72"/>
      <c r="AB4" s="81"/>
      <c r="AC4" s="80" t="s">
        <v>2</v>
      </c>
      <c r="AD4" s="349"/>
      <c r="AE4" s="349"/>
      <c r="AF4" s="82" t="s">
        <v>3</v>
      </c>
      <c r="AG4" s="349"/>
      <c r="AH4" s="349"/>
      <c r="AI4" s="82" t="s">
        <v>4</v>
      </c>
      <c r="AJ4" s="349"/>
      <c r="AK4" s="349"/>
      <c r="AL4" s="104" t="s">
        <v>5</v>
      </c>
      <c r="AM4" s="104"/>
    </row>
    <row r="5" spans="1:39" ht="45" customHeight="1">
      <c r="A5" s="72"/>
      <c r="B5" s="72"/>
      <c r="C5" s="104"/>
      <c r="D5" s="104"/>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39" ht="18" customHeight="1">
      <c r="A6" s="350" t="s">
        <v>218</v>
      </c>
      <c r="B6" s="350"/>
      <c r="C6" s="350"/>
      <c r="D6" s="350"/>
      <c r="E6" s="350"/>
      <c r="F6" s="350"/>
      <c r="G6" s="350"/>
      <c r="H6" s="72"/>
      <c r="I6" s="72" t="s">
        <v>245</v>
      </c>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39" ht="45" customHeight="1">
      <c r="A7" s="103"/>
      <c r="B7" s="103"/>
      <c r="C7" s="103"/>
      <c r="D7" s="103"/>
      <c r="E7" s="103"/>
      <c r="F7" s="103"/>
      <c r="G7" s="103"/>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row>
    <row r="8" spans="1:39" ht="15.75" customHeight="1">
      <c r="A8" s="103"/>
      <c r="B8" s="103"/>
      <c r="C8" s="103"/>
      <c r="D8" s="103"/>
      <c r="E8" s="103"/>
      <c r="F8" s="103"/>
      <c r="G8" s="103"/>
      <c r="H8" s="72"/>
      <c r="I8" s="72"/>
      <c r="J8" s="72"/>
      <c r="K8" s="72"/>
      <c r="L8" s="72"/>
      <c r="M8" s="72"/>
      <c r="N8" s="72"/>
      <c r="O8" s="72"/>
      <c r="P8" s="72"/>
      <c r="Q8" s="72"/>
      <c r="R8" s="72"/>
      <c r="S8" s="72"/>
      <c r="T8" s="72"/>
      <c r="U8" s="72"/>
      <c r="V8" s="72"/>
      <c r="W8" s="345" t="s">
        <v>223</v>
      </c>
      <c r="X8" s="345"/>
      <c r="Y8" s="345"/>
      <c r="Z8" s="345"/>
      <c r="AA8" s="345"/>
      <c r="AB8" s="341" t="str">
        <f>銀行口座情報!E7&amp;銀行口座情報!F7&amp;銀行口座情報!G7</f>
        <v>-</v>
      </c>
      <c r="AC8" s="342"/>
      <c r="AD8" s="342"/>
      <c r="AE8" s="342"/>
      <c r="AF8" s="342"/>
      <c r="AG8" s="342"/>
      <c r="AH8" s="342"/>
      <c r="AI8" s="342"/>
      <c r="AJ8" s="342"/>
      <c r="AK8" s="342"/>
      <c r="AL8" s="103"/>
      <c r="AM8" s="72"/>
    </row>
    <row r="9" spans="1:39" ht="15.75" customHeight="1">
      <c r="A9" s="103"/>
      <c r="B9" s="103"/>
      <c r="C9" s="103"/>
      <c r="D9" s="103"/>
      <c r="E9" s="103"/>
      <c r="F9" s="103"/>
      <c r="G9" s="103"/>
      <c r="H9" s="72"/>
      <c r="I9" s="72"/>
      <c r="J9" s="72"/>
      <c r="K9" s="72"/>
      <c r="L9" s="72"/>
      <c r="M9" s="72"/>
      <c r="N9" s="72"/>
      <c r="O9" s="72"/>
      <c r="P9" s="72"/>
      <c r="Q9" s="72"/>
      <c r="R9" s="72"/>
      <c r="S9" s="72"/>
      <c r="T9" s="72"/>
      <c r="U9" s="72"/>
      <c r="V9" s="72"/>
      <c r="W9" s="346" t="s">
        <v>246</v>
      </c>
      <c r="X9" s="346"/>
      <c r="Y9" s="346"/>
      <c r="Z9" s="346"/>
      <c r="AA9" s="346"/>
      <c r="AB9" s="348">
        <f>銀行口座情報!E8</f>
        <v>0</v>
      </c>
      <c r="AC9" s="348"/>
      <c r="AD9" s="348"/>
      <c r="AE9" s="348"/>
      <c r="AF9" s="348"/>
      <c r="AG9" s="348"/>
      <c r="AH9" s="348"/>
      <c r="AI9" s="348"/>
      <c r="AJ9" s="348"/>
      <c r="AK9" s="348"/>
      <c r="AL9" s="348"/>
      <c r="AM9" s="348"/>
    </row>
    <row r="10" spans="1:39" ht="15" customHeight="1">
      <c r="A10" s="103"/>
      <c r="B10" s="103"/>
      <c r="C10" s="103"/>
      <c r="D10" s="103"/>
      <c r="E10" s="103"/>
      <c r="F10" s="103"/>
      <c r="G10" s="103"/>
      <c r="H10" s="72"/>
      <c r="I10" s="72"/>
      <c r="J10" s="72"/>
      <c r="K10" s="72"/>
      <c r="L10" s="72"/>
      <c r="M10" s="72"/>
      <c r="N10" s="72"/>
      <c r="O10" s="72"/>
      <c r="P10" s="72"/>
      <c r="Q10" s="72"/>
      <c r="R10" s="72"/>
      <c r="S10" s="72"/>
      <c r="T10" s="72"/>
      <c r="U10" s="72"/>
      <c r="V10" s="72"/>
      <c r="W10" s="345" t="s">
        <v>227</v>
      </c>
      <c r="X10" s="345"/>
      <c r="Y10" s="345"/>
      <c r="Z10" s="345"/>
      <c r="AA10" s="345"/>
      <c r="AB10" s="348">
        <f>銀行口座情報!E9</f>
        <v>0</v>
      </c>
      <c r="AC10" s="348"/>
      <c r="AD10" s="348"/>
      <c r="AE10" s="348"/>
      <c r="AF10" s="348"/>
      <c r="AG10" s="348"/>
      <c r="AH10" s="348"/>
      <c r="AI10" s="348"/>
      <c r="AJ10" s="348"/>
      <c r="AK10" s="348"/>
      <c r="AL10" s="348"/>
      <c r="AM10" s="348"/>
    </row>
    <row r="11" spans="1:39" ht="15.75" customHeight="1">
      <c r="A11" s="103"/>
      <c r="B11" s="103"/>
      <c r="C11" s="103"/>
      <c r="D11" s="103"/>
      <c r="E11" s="103"/>
      <c r="F11" s="103"/>
      <c r="G11" s="103"/>
      <c r="H11" s="72"/>
      <c r="I11" s="72"/>
      <c r="J11" s="72"/>
      <c r="K11" s="72"/>
      <c r="L11" s="72"/>
      <c r="M11" s="72"/>
      <c r="N11" s="72"/>
      <c r="O11" s="72"/>
      <c r="P11" s="72"/>
      <c r="Q11" s="72"/>
      <c r="R11" s="72"/>
      <c r="S11" s="72"/>
      <c r="T11" s="72"/>
      <c r="U11" s="72"/>
      <c r="V11" s="72"/>
      <c r="W11" s="347" t="s">
        <v>228</v>
      </c>
      <c r="X11" s="347"/>
      <c r="Y11" s="347"/>
      <c r="Z11" s="347"/>
      <c r="AA11" s="347"/>
      <c r="AB11" s="348">
        <f>銀行口座情報!E10</f>
        <v>0</v>
      </c>
      <c r="AC11" s="348"/>
      <c r="AD11" s="348"/>
      <c r="AE11" s="348"/>
      <c r="AF11" s="348"/>
      <c r="AG11" s="348"/>
      <c r="AH11" s="348"/>
      <c r="AI11" s="348"/>
      <c r="AJ11" s="348"/>
      <c r="AK11" s="348"/>
      <c r="AL11" s="348"/>
      <c r="AM11" s="348"/>
    </row>
    <row r="12" spans="1:39" ht="33.75" customHeight="1">
      <c r="A12" s="103"/>
      <c r="B12" s="103"/>
      <c r="C12" s="103"/>
      <c r="D12" s="103"/>
      <c r="E12" s="103"/>
      <c r="F12" s="103"/>
      <c r="G12" s="103"/>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row>
    <row r="13" spans="1:39" ht="18" customHeight="1">
      <c r="A13" s="360" t="s">
        <v>265</v>
      </c>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row>
    <row r="14" spans="1:39" ht="18" customHeight="1">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39" ht="56.25" customHeight="1">
      <c r="A15" s="72"/>
      <c r="B15" s="72"/>
      <c r="C15" s="104"/>
      <c r="D15" s="104"/>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row>
    <row r="16" spans="1:39" ht="13.5">
      <c r="A16" s="72" t="s">
        <v>187</v>
      </c>
      <c r="B16" s="72"/>
      <c r="C16" s="104"/>
      <c r="D16" s="104"/>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row>
    <row r="17" spans="1:39" ht="57.75" customHeight="1">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row>
    <row r="18" spans="1:39" ht="14.25" customHeight="1">
      <c r="A18" s="72"/>
      <c r="B18" s="343" t="s">
        <v>6</v>
      </c>
      <c r="C18" s="343"/>
      <c r="D18" s="343"/>
      <c r="E18" s="343"/>
      <c r="F18" s="343"/>
      <c r="G18" s="343"/>
      <c r="H18" s="343"/>
      <c r="I18" s="343"/>
      <c r="J18" s="343"/>
      <c r="K18" s="344">
        <f ca="1">申請額一覧!G19</f>
        <v>0</v>
      </c>
      <c r="L18" s="343"/>
      <c r="M18" s="343"/>
      <c r="N18" s="343"/>
      <c r="O18" s="343"/>
      <c r="P18" s="343"/>
      <c r="Q18" s="343"/>
      <c r="R18" s="343"/>
      <c r="S18" s="72" t="s">
        <v>7</v>
      </c>
      <c r="T18" s="72"/>
      <c r="U18" s="72"/>
      <c r="V18" s="72"/>
      <c r="W18" s="132"/>
      <c r="X18" s="72"/>
      <c r="Y18" s="72"/>
      <c r="Z18" s="72"/>
      <c r="AA18" s="72"/>
      <c r="AB18" s="72"/>
      <c r="AC18" s="72"/>
      <c r="AD18" s="72"/>
      <c r="AE18" s="72"/>
      <c r="AF18" s="72"/>
      <c r="AG18" s="72"/>
      <c r="AH18" s="72"/>
      <c r="AI18" s="72"/>
      <c r="AJ18" s="72"/>
      <c r="AK18" s="72"/>
      <c r="AL18" s="72"/>
      <c r="AM18" s="72"/>
    </row>
    <row r="19" spans="1:39" ht="14.25" customHeight="1">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row>
    <row r="20" spans="1:39" ht="14.25" customHeight="1">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row>
    <row r="21" spans="1:39" ht="14.25" customHeight="1">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39" ht="14.25" customHeight="1">
      <c r="B22" s="72" t="s">
        <v>8</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row>
    <row r="23" spans="1:39" ht="14.25" customHeight="1">
      <c r="B23" s="72" t="s">
        <v>9</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9" ht="14.25" customHeight="1">
      <c r="B24" s="72" t="s">
        <v>268</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269</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t="s">
        <v>240</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30" spans="1:39">
      <c r="T30" s="1" t="s">
        <v>10</v>
      </c>
    </row>
    <row r="31" spans="1:39" ht="6" customHeight="1"/>
    <row r="32" spans="1:39" ht="18" customHeight="1">
      <c r="U32" s="361" t="s">
        <v>11</v>
      </c>
      <c r="V32" s="362"/>
      <c r="W32" s="362"/>
      <c r="X32" s="362"/>
      <c r="Y32" s="362"/>
      <c r="Z32" s="362"/>
      <c r="AA32" s="362"/>
      <c r="AB32" s="76"/>
      <c r="AC32" s="352">
        <f>AB9</f>
        <v>0</v>
      </c>
      <c r="AD32" s="352"/>
      <c r="AE32" s="352"/>
      <c r="AF32" s="352"/>
      <c r="AG32" s="352"/>
      <c r="AH32" s="352"/>
      <c r="AI32" s="352"/>
      <c r="AJ32" s="352"/>
      <c r="AK32" s="352"/>
    </row>
    <row r="33" spans="1:38" ht="18.75" customHeight="1">
      <c r="U33" s="361" t="s">
        <v>12</v>
      </c>
      <c r="V33" s="362"/>
      <c r="W33" s="362"/>
      <c r="X33" s="362"/>
      <c r="Y33" s="362"/>
      <c r="Z33" s="362"/>
      <c r="AA33" s="362"/>
      <c r="AB33" s="76"/>
      <c r="AC33" s="352"/>
      <c r="AD33" s="352"/>
      <c r="AE33" s="352"/>
      <c r="AF33" s="352"/>
      <c r="AG33" s="352"/>
      <c r="AH33" s="352"/>
      <c r="AI33" s="352"/>
      <c r="AJ33" s="352"/>
      <c r="AK33" s="352"/>
    </row>
    <row r="34" spans="1:38" ht="18.75" customHeight="1">
      <c r="U34" s="361" t="s">
        <v>13</v>
      </c>
      <c r="V34" s="362"/>
      <c r="W34" s="362"/>
      <c r="X34" s="362"/>
      <c r="Y34" s="362"/>
      <c r="Z34" s="362"/>
      <c r="AA34" s="362"/>
      <c r="AB34" s="76"/>
      <c r="AC34" s="352"/>
      <c r="AD34" s="352"/>
      <c r="AE34" s="352"/>
      <c r="AF34" s="352"/>
      <c r="AG34" s="352"/>
      <c r="AH34" s="352"/>
      <c r="AI34" s="352"/>
      <c r="AJ34" s="352"/>
      <c r="AK34" s="352"/>
    </row>
    <row r="35" spans="1:38" ht="18.75" customHeight="1">
      <c r="U35" s="353" t="s">
        <v>14</v>
      </c>
      <c r="V35" s="354"/>
      <c r="W35" s="354"/>
      <c r="X35" s="75"/>
      <c r="Y35" s="357" t="s">
        <v>15</v>
      </c>
      <c r="Z35" s="358"/>
      <c r="AA35" s="358"/>
      <c r="AB35" s="359"/>
      <c r="AC35" s="352"/>
      <c r="AD35" s="352"/>
      <c r="AE35" s="352"/>
      <c r="AF35" s="352"/>
      <c r="AG35" s="352"/>
      <c r="AH35" s="352"/>
      <c r="AI35" s="352"/>
      <c r="AJ35" s="352"/>
      <c r="AK35" s="352"/>
    </row>
    <row r="36" spans="1:38" ht="18.75" customHeight="1">
      <c r="U36" s="355"/>
      <c r="V36" s="356"/>
      <c r="W36" s="356"/>
      <c r="X36" s="77"/>
      <c r="Y36" s="357" t="s">
        <v>16</v>
      </c>
      <c r="Z36" s="358"/>
      <c r="AA36" s="358"/>
      <c r="AB36" s="359"/>
      <c r="AC36" s="351"/>
      <c r="AD36" s="352"/>
      <c r="AE36" s="352"/>
      <c r="AF36" s="352"/>
      <c r="AG36" s="352"/>
      <c r="AH36" s="352"/>
      <c r="AI36" s="352"/>
      <c r="AJ36" s="352"/>
      <c r="AK36" s="352"/>
    </row>
    <row r="37" spans="1:38" ht="64.5" customHeight="1">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8" ht="13.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132"/>
      <c r="AD38" s="61"/>
      <c r="AE38" s="61"/>
      <c r="AF38" s="61"/>
      <c r="AG38" s="61"/>
      <c r="AH38" s="61"/>
      <c r="AI38" s="61"/>
      <c r="AJ38" s="61"/>
      <c r="AK38" s="61"/>
      <c r="AL38" s="132"/>
    </row>
    <row r="39" spans="1:38">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8">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8">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8">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sheetData>
  <sheetProtection algorithmName="SHA-512" hashValue="1hsBAopuVSNXy7+CKav7uw0dSELRSBV/EdeXLZbwJO89nFMrTHBQv39eT2j0AimWJ53m0KdHQon35TxVSS0M7Q==" saltValue="BhudQfEahhhIreDnJo/2tA==" spinCount="100000" sheet="1" objects="1" scenarios="1"/>
  <mergeCells count="26">
    <mergeCell ref="AJ4:AK4"/>
    <mergeCell ref="AG4:AH4"/>
    <mergeCell ref="AD4:AE4"/>
    <mergeCell ref="A6:G6"/>
    <mergeCell ref="AC36:AK36"/>
    <mergeCell ref="U35:W36"/>
    <mergeCell ref="Y35:AB35"/>
    <mergeCell ref="Y36:AB36"/>
    <mergeCell ref="A13:AM13"/>
    <mergeCell ref="U33:AA33"/>
    <mergeCell ref="U34:AA34"/>
    <mergeCell ref="AC33:AK33"/>
    <mergeCell ref="AC34:AK34"/>
    <mergeCell ref="AC35:AK35"/>
    <mergeCell ref="U32:AA32"/>
    <mergeCell ref="AC32:AK32"/>
    <mergeCell ref="AB8:AK8"/>
    <mergeCell ref="B18:J18"/>
    <mergeCell ref="K18:R18"/>
    <mergeCell ref="W8:AA8"/>
    <mergeCell ref="W9:AA9"/>
    <mergeCell ref="W10:AA10"/>
    <mergeCell ref="W11:AA11"/>
    <mergeCell ref="AB9:AM9"/>
    <mergeCell ref="AB10:AM10"/>
    <mergeCell ref="AB11:AM11"/>
  </mergeCells>
  <phoneticPr fontId="10"/>
  <printOptions horizontalCentered="1"/>
  <pageMargins left="0.70866141732283472" right="0.70866141732283472" top="0.94488188976377963" bottom="0.74803149606299213" header="0.31496062992125984" footer="0.31496062992125984"/>
  <pageSetup paperSize="9" scale="91"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FFF1-BED7-49BC-8600-0DD365E3AEAB}">
  <sheetPr>
    <pageSetUpPr fitToPage="1"/>
  </sheetPr>
  <dimension ref="A1:Z76"/>
  <sheetViews>
    <sheetView view="pageBreakPreview" zoomScaleNormal="25" zoomScaleSheetLayoutView="100" workbookViewId="0">
      <selection activeCell="E24" sqref="E24"/>
    </sheetView>
  </sheetViews>
  <sheetFormatPr defaultColWidth="9" defaultRowHeight="15.75"/>
  <cols>
    <col min="1" max="1" width="24.5" style="133" bestFit="1" customWidth="1"/>
    <col min="2" max="2" width="27.125" style="133" bestFit="1" customWidth="1"/>
    <col min="3" max="3" width="3.625" style="134" bestFit="1" customWidth="1"/>
    <col min="4" max="4" width="29.875" style="133" bestFit="1" customWidth="1"/>
    <col min="5" max="5" width="32.625" style="133" customWidth="1"/>
    <col min="6" max="6" width="1.625" style="133" customWidth="1"/>
    <col min="7" max="7" width="16.625" style="134" bestFit="1" customWidth="1"/>
    <col min="8" max="9" width="3.625" style="134" bestFit="1" customWidth="1"/>
    <col min="10" max="10" width="27.125" style="133" bestFit="1" customWidth="1"/>
    <col min="11" max="11" width="3.625" style="133" bestFit="1" customWidth="1"/>
    <col min="12" max="12" width="13.25" style="133" bestFit="1" customWidth="1"/>
    <col min="13" max="13" width="7.375" style="134" bestFit="1" customWidth="1"/>
    <col min="14" max="14" width="3.625" style="133" bestFit="1" customWidth="1"/>
    <col min="15" max="15" width="3.625" style="134" bestFit="1" customWidth="1"/>
    <col min="16" max="16" width="3.625" style="133" bestFit="1" customWidth="1"/>
    <col min="17" max="17" width="13.25" style="133" bestFit="1" customWidth="1"/>
    <col min="18" max="18" width="4" style="133" bestFit="1" customWidth="1"/>
    <col min="19" max="19" width="3.625" style="134" bestFit="1" customWidth="1"/>
    <col min="20" max="20" width="2.875" style="133" bestFit="1" customWidth="1"/>
    <col min="21" max="21" width="13.25" style="133" bestFit="1" customWidth="1"/>
    <col min="22" max="22" width="7.375" style="133" bestFit="1" customWidth="1"/>
    <col min="23" max="23" width="3.625" style="133" bestFit="1" customWidth="1"/>
    <col min="24" max="24" width="7.375" style="133" bestFit="1" customWidth="1"/>
    <col min="25" max="25" width="3.625" style="134" bestFit="1" customWidth="1"/>
    <col min="26" max="26" width="23.75" style="133" bestFit="1" customWidth="1"/>
    <col min="27" max="16384" width="9" style="133"/>
  </cols>
  <sheetData>
    <row r="1" spans="1:26">
      <c r="B1" s="133" t="s">
        <v>270</v>
      </c>
      <c r="D1" s="133" t="s">
        <v>271</v>
      </c>
    </row>
    <row r="2" spans="1:26">
      <c r="A2" s="133" t="s">
        <v>272</v>
      </c>
      <c r="B2" s="133">
        <f>銀行口座情報!E7</f>
        <v>0</v>
      </c>
      <c r="C2" s="134" t="s">
        <v>273</v>
      </c>
      <c r="D2" s="133" t="str">
        <f>TEXT(B2,"000")</f>
        <v>000</v>
      </c>
      <c r="G2" s="136"/>
    </row>
    <row r="3" spans="1:26">
      <c r="A3" s="133" t="s">
        <v>274</v>
      </c>
      <c r="B3" s="133">
        <f>銀行口座情報!G7</f>
        <v>0</v>
      </c>
      <c r="C3" s="134" t="s">
        <v>273</v>
      </c>
      <c r="D3" s="133" t="str">
        <f>TEXT(B3,"0000")</f>
        <v>0000</v>
      </c>
    </row>
    <row r="4" spans="1:26">
      <c r="A4" s="133" t="s">
        <v>275</v>
      </c>
      <c r="B4" s="133">
        <f>銀行口座情報!E9</f>
        <v>0</v>
      </c>
      <c r="C4" s="134" t="s">
        <v>273</v>
      </c>
      <c r="D4" s="133" t="str">
        <f>DBCS(B4)</f>
        <v>０</v>
      </c>
    </row>
    <row r="5" spans="1:26">
      <c r="A5" s="133" t="s">
        <v>276</v>
      </c>
      <c r="B5" s="133">
        <f>銀行口座情報!E10</f>
        <v>0</v>
      </c>
      <c r="C5" s="134" t="s">
        <v>273</v>
      </c>
      <c r="D5" s="133" t="str">
        <f>DBCS(B5)</f>
        <v>０</v>
      </c>
    </row>
    <row r="7" spans="1:26">
      <c r="A7" s="133" t="s">
        <v>277</v>
      </c>
      <c r="B7" s="135" t="str">
        <f>銀行口座情報!H17&amp;銀行口座情報!H20</f>
        <v/>
      </c>
      <c r="C7" s="134" t="s">
        <v>273</v>
      </c>
      <c r="D7" s="133" t="str">
        <f>ASC(B7)</f>
        <v/>
      </c>
    </row>
    <row r="8" spans="1:26" ht="16.5" thickBot="1">
      <c r="A8" s="133" t="s">
        <v>278</v>
      </c>
      <c r="B8" s="133">
        <f>銀行口座情報!C22</f>
        <v>0</v>
      </c>
      <c r="C8" s="134" t="s">
        <v>273</v>
      </c>
      <c r="D8" s="133" t="str">
        <f>LEFT(B8,1)</f>
        <v>0</v>
      </c>
    </row>
    <row r="9" spans="1:26" ht="16.5" thickBot="1">
      <c r="A9" s="133" t="s">
        <v>279</v>
      </c>
      <c r="B9" s="135">
        <f>銀行口座情報!C23</f>
        <v>0</v>
      </c>
      <c r="C9" s="134" t="s">
        <v>273</v>
      </c>
      <c r="D9" s="133" t="str">
        <f>ASC(B9)</f>
        <v>0</v>
      </c>
      <c r="G9" s="137" t="s">
        <v>280</v>
      </c>
    </row>
    <row r="10" spans="1:26">
      <c r="A10" s="133" t="s">
        <v>281</v>
      </c>
      <c r="B10" s="133">
        <f>銀行口座情報!C24</f>
        <v>0</v>
      </c>
      <c r="C10" s="134" t="s">
        <v>273</v>
      </c>
      <c r="D10" s="133" t="str">
        <f>ASC(B10)</f>
        <v>0</v>
      </c>
      <c r="G10" s="138" t="s">
        <v>282</v>
      </c>
      <c r="H10" s="139"/>
      <c r="I10" s="139"/>
      <c r="J10" s="140"/>
      <c r="K10" s="140"/>
      <c r="L10" s="140" t="s">
        <v>283</v>
      </c>
      <c r="M10" s="139"/>
      <c r="N10" s="140"/>
      <c r="O10" s="139"/>
      <c r="P10" s="140"/>
      <c r="Q10" s="140" t="s">
        <v>284</v>
      </c>
      <c r="R10" s="140"/>
      <c r="S10" s="139"/>
      <c r="T10" s="140"/>
      <c r="U10" s="140"/>
      <c r="V10" s="140"/>
      <c r="W10" s="140"/>
      <c r="X10" s="140"/>
      <c r="Y10" s="139"/>
      <c r="Z10" s="141"/>
    </row>
    <row r="11" spans="1:26">
      <c r="A11" s="133" t="s">
        <v>285</v>
      </c>
      <c r="B11" s="133">
        <f>銀行口座情報!E8</f>
        <v>0</v>
      </c>
      <c r="C11" s="134" t="s">
        <v>273</v>
      </c>
      <c r="D11" s="133" t="str">
        <f>DBCS(B11)</f>
        <v>０</v>
      </c>
      <c r="G11" s="142" t="s">
        <v>286</v>
      </c>
      <c r="H11" s="143" t="s">
        <v>287</v>
      </c>
      <c r="I11" s="143" t="str">
        <f>IF(LEFT(D11,3)="山口県","○","×")</f>
        <v>×</v>
      </c>
      <c r="J11" s="144" t="str">
        <f>IF(LEFT(D11,3)="山口県",SUBSTITUTE(D11,"山口県",""),D11)</f>
        <v>０</v>
      </c>
      <c r="K11" s="143" t="s">
        <v>287</v>
      </c>
      <c r="L11" s="144" t="str">
        <f>IFERROR(LEFT(J11,FIND("市",J11,1)),"「市ではない」")</f>
        <v>「市ではない」</v>
      </c>
      <c r="M11" s="143" t="s">
        <v>288</v>
      </c>
      <c r="N11" s="143" t="s">
        <v>287</v>
      </c>
      <c r="O11" s="143" t="str">
        <f>IF(L11="「市ではない」","×","○")</f>
        <v>×</v>
      </c>
      <c r="P11" s="143" t="s">
        <v>287</v>
      </c>
      <c r="Q11" s="144" t="str">
        <f>IF(O11="○",LEFT(J11,FIND("市",J11,1)),"-----")</f>
        <v>-----</v>
      </c>
      <c r="R11" s="144" t="str">
        <f>IF(O11="○",LEN(Q11),"×")</f>
        <v>×</v>
      </c>
      <c r="S11" s="143" t="s">
        <v>287</v>
      </c>
      <c r="T11" s="144">
        <v>2</v>
      </c>
      <c r="U11" s="145" t="s">
        <v>289</v>
      </c>
      <c r="V11" s="144">
        <v>35204</v>
      </c>
      <c r="W11" s="143" t="s">
        <v>287</v>
      </c>
      <c r="X11" s="144" t="str">
        <f>IF(AND($R$11=T11,$Q$11=U11),V11,"")</f>
        <v/>
      </c>
      <c r="Y11" s="143" t="str">
        <f>IF(X11="","","○")</f>
        <v/>
      </c>
      <c r="Z11" s="146" t="str">
        <f>IF(Y11="○",U11,"")</f>
        <v/>
      </c>
    </row>
    <row r="12" spans="1:26">
      <c r="G12" s="142"/>
      <c r="H12" s="143"/>
      <c r="I12" s="143"/>
      <c r="J12" s="144"/>
      <c r="K12" s="144"/>
      <c r="L12" s="144"/>
      <c r="M12" s="143"/>
      <c r="N12" s="144"/>
      <c r="O12" s="143"/>
      <c r="P12" s="144"/>
      <c r="Q12" s="144"/>
      <c r="R12" s="144"/>
      <c r="S12" s="143"/>
      <c r="T12" s="144">
        <v>2</v>
      </c>
      <c r="U12" s="145" t="s">
        <v>290</v>
      </c>
      <c r="V12" s="144">
        <v>35210</v>
      </c>
      <c r="W12" s="143" t="s">
        <v>287</v>
      </c>
      <c r="X12" s="144" t="str">
        <f t="shared" ref="X12:X23" si="0">IF(AND($R$11=T12,$Q$11=U12),V12,"")</f>
        <v/>
      </c>
      <c r="Y12" s="143" t="str">
        <f t="shared" ref="Y12:Y75" si="1">IF(X12="","","○")</f>
        <v/>
      </c>
      <c r="Z12" s="146" t="str">
        <f t="shared" ref="Z12:Z29" si="2">IF(Y12="○",U12,"")</f>
        <v/>
      </c>
    </row>
    <row r="13" spans="1:26" ht="16.5" thickBot="1">
      <c r="A13" s="133" t="s">
        <v>291</v>
      </c>
      <c r="D13" s="133" t="e">
        <f>_xlfn.TEXTJOIN(,TRUE,X11:X76)</f>
        <v>#VALUE!</v>
      </c>
      <c r="G13" s="142"/>
      <c r="H13" s="143"/>
      <c r="I13" s="143"/>
      <c r="J13" s="144"/>
      <c r="K13" s="144"/>
      <c r="L13" s="144"/>
      <c r="M13" s="143"/>
      <c r="N13" s="144"/>
      <c r="O13" s="143"/>
      <c r="P13" s="144"/>
      <c r="Q13" s="144"/>
      <c r="R13" s="144"/>
      <c r="S13" s="143"/>
      <c r="T13" s="144">
        <v>3</v>
      </c>
      <c r="U13" s="144" t="s">
        <v>292</v>
      </c>
      <c r="V13" s="144">
        <v>35201</v>
      </c>
      <c r="W13" s="143" t="s">
        <v>287</v>
      </c>
      <c r="X13" s="144" t="str">
        <f t="shared" si="0"/>
        <v/>
      </c>
      <c r="Y13" s="143" t="str">
        <f t="shared" si="1"/>
        <v/>
      </c>
      <c r="Z13" s="146" t="str">
        <f t="shared" si="2"/>
        <v/>
      </c>
    </row>
    <row r="14" spans="1:26" ht="16.5" thickBot="1">
      <c r="A14" s="133" t="s">
        <v>293</v>
      </c>
      <c r="C14" s="134" t="str">
        <f>I11</f>
        <v>×</v>
      </c>
      <c r="D14" s="147" t="str">
        <f>IF(C14="×","※県外",_xlfn.TEXTJOIN(,TRUE,Z10:Z29))</f>
        <v>※県外</v>
      </c>
      <c r="E14" s="148" t="str">
        <f>IF(C14="○",SUBSTITUTE(D11,"山口県"&amp;D14,""),"※県外")</f>
        <v>※県外</v>
      </c>
      <c r="G14" s="142"/>
      <c r="H14" s="143"/>
      <c r="I14" s="143"/>
      <c r="J14" s="144"/>
      <c r="K14" s="144"/>
      <c r="L14" s="144"/>
      <c r="M14" s="143"/>
      <c r="N14" s="144"/>
      <c r="O14" s="143"/>
      <c r="P14" s="144"/>
      <c r="Q14" s="144"/>
      <c r="R14" s="144"/>
      <c r="S14" s="143"/>
      <c r="T14" s="144">
        <v>3</v>
      </c>
      <c r="U14" s="144" t="s">
        <v>294</v>
      </c>
      <c r="V14" s="144">
        <v>35202</v>
      </c>
      <c r="W14" s="143" t="s">
        <v>287</v>
      </c>
      <c r="X14" s="144" t="str">
        <f t="shared" si="0"/>
        <v/>
      </c>
      <c r="Y14" s="143" t="str">
        <f t="shared" si="1"/>
        <v/>
      </c>
      <c r="Z14" s="146" t="str">
        <f t="shared" si="2"/>
        <v/>
      </c>
    </row>
    <row r="15" spans="1:26" ht="16.5" thickBot="1">
      <c r="A15" s="133" t="s">
        <v>295</v>
      </c>
      <c r="C15" s="134" t="str">
        <f>I31</f>
        <v>○</v>
      </c>
      <c r="D15" s="147" t="str">
        <f>IF(C15="○",SUBSTITUTE(_xlfn.TEXTJOIN(,TRUE,Q31:Q35),"-",""),"※県内")</f>
        <v/>
      </c>
      <c r="E15" s="148" t="str">
        <f>IF(C15="○",SUBSTITUTE(D11,D15,""),"※県内")</f>
        <v>０</v>
      </c>
      <c r="G15" s="142"/>
      <c r="H15" s="143"/>
      <c r="I15" s="143"/>
      <c r="J15" s="144"/>
      <c r="K15" s="144"/>
      <c r="L15" s="144"/>
      <c r="M15" s="143"/>
      <c r="N15" s="144"/>
      <c r="O15" s="143"/>
      <c r="P15" s="144"/>
      <c r="Q15" s="144"/>
      <c r="R15" s="144"/>
      <c r="S15" s="143"/>
      <c r="T15" s="144">
        <v>3</v>
      </c>
      <c r="U15" s="144" t="s">
        <v>296</v>
      </c>
      <c r="V15" s="144">
        <v>35203</v>
      </c>
      <c r="W15" s="143" t="s">
        <v>287</v>
      </c>
      <c r="X15" s="144" t="str">
        <f t="shared" si="0"/>
        <v/>
      </c>
      <c r="Y15" s="143" t="str">
        <f t="shared" si="1"/>
        <v/>
      </c>
      <c r="Z15" s="146" t="str">
        <f t="shared" si="2"/>
        <v/>
      </c>
    </row>
    <row r="16" spans="1:26">
      <c r="G16" s="142"/>
      <c r="H16" s="143"/>
      <c r="I16" s="143"/>
      <c r="J16" s="144"/>
      <c r="K16" s="144"/>
      <c r="L16" s="144"/>
      <c r="M16" s="143"/>
      <c r="N16" s="144"/>
      <c r="O16" s="143"/>
      <c r="P16" s="144"/>
      <c r="Q16" s="144"/>
      <c r="R16" s="144"/>
      <c r="S16" s="143"/>
      <c r="T16" s="144">
        <v>3</v>
      </c>
      <c r="U16" s="144" t="s">
        <v>297</v>
      </c>
      <c r="V16" s="144">
        <v>35206</v>
      </c>
      <c r="W16" s="143" t="s">
        <v>287</v>
      </c>
      <c r="X16" s="144" t="str">
        <f t="shared" si="0"/>
        <v/>
      </c>
      <c r="Y16" s="143" t="str">
        <f t="shared" si="1"/>
        <v/>
      </c>
      <c r="Z16" s="146" t="str">
        <f t="shared" si="2"/>
        <v/>
      </c>
    </row>
    <row r="17" spans="1:26">
      <c r="A17" s="133" t="s">
        <v>298</v>
      </c>
      <c r="B17" s="149">
        <f ca="1">申請書!K18*1000</f>
        <v>0</v>
      </c>
      <c r="D17" s="149"/>
      <c r="E17" s="149"/>
      <c r="F17" s="149"/>
      <c r="G17" s="142"/>
      <c r="H17" s="143"/>
      <c r="I17" s="143"/>
      <c r="J17" s="144"/>
      <c r="K17" s="144"/>
      <c r="L17" s="144"/>
      <c r="M17" s="143"/>
      <c r="N17" s="144"/>
      <c r="O17" s="143"/>
      <c r="P17" s="144"/>
      <c r="Q17" s="144"/>
      <c r="R17" s="144"/>
      <c r="S17" s="143"/>
      <c r="T17" s="144">
        <v>3</v>
      </c>
      <c r="U17" s="144" t="s">
        <v>299</v>
      </c>
      <c r="V17" s="144">
        <v>35207</v>
      </c>
      <c r="W17" s="143" t="s">
        <v>287</v>
      </c>
      <c r="X17" s="144" t="str">
        <f t="shared" si="0"/>
        <v/>
      </c>
      <c r="Y17" s="143" t="str">
        <f t="shared" si="1"/>
        <v/>
      </c>
      <c r="Z17" s="146" t="str">
        <f t="shared" si="2"/>
        <v/>
      </c>
    </row>
    <row r="18" spans="1:26">
      <c r="G18" s="142"/>
      <c r="H18" s="143"/>
      <c r="I18" s="143"/>
      <c r="J18" s="144"/>
      <c r="K18" s="144"/>
      <c r="L18" s="144"/>
      <c r="M18" s="143"/>
      <c r="N18" s="144"/>
      <c r="O18" s="143"/>
      <c r="P18" s="144"/>
      <c r="Q18" s="144"/>
      <c r="R18" s="144"/>
      <c r="S18" s="143"/>
      <c r="T18" s="144">
        <v>3</v>
      </c>
      <c r="U18" s="144" t="s">
        <v>300</v>
      </c>
      <c r="V18" s="144">
        <v>35208</v>
      </c>
      <c r="W18" s="143" t="s">
        <v>287</v>
      </c>
      <c r="X18" s="144" t="str">
        <f t="shared" si="0"/>
        <v/>
      </c>
      <c r="Y18" s="143" t="str">
        <f t="shared" si="1"/>
        <v/>
      </c>
      <c r="Z18" s="146" t="str">
        <f t="shared" si="2"/>
        <v/>
      </c>
    </row>
    <row r="19" spans="1:26">
      <c r="G19" s="142"/>
      <c r="H19" s="143"/>
      <c r="I19" s="143"/>
      <c r="J19" s="144"/>
      <c r="K19" s="144"/>
      <c r="L19" s="144"/>
      <c r="M19" s="143"/>
      <c r="N19" s="144"/>
      <c r="O19" s="143"/>
      <c r="P19" s="144"/>
      <c r="Q19" s="144"/>
      <c r="R19" s="144"/>
      <c r="S19" s="143"/>
      <c r="T19" s="144">
        <v>3</v>
      </c>
      <c r="U19" s="144" t="s">
        <v>301</v>
      </c>
      <c r="V19" s="144">
        <v>35211</v>
      </c>
      <c r="W19" s="143" t="s">
        <v>287</v>
      </c>
      <c r="X19" s="144" t="str">
        <f t="shared" si="0"/>
        <v/>
      </c>
      <c r="Y19" s="143" t="str">
        <f t="shared" si="1"/>
        <v/>
      </c>
      <c r="Z19" s="146" t="str">
        <f t="shared" si="2"/>
        <v/>
      </c>
    </row>
    <row r="20" spans="1:26">
      <c r="G20" s="142"/>
      <c r="H20" s="143"/>
      <c r="I20" s="143"/>
      <c r="J20" s="144"/>
      <c r="K20" s="144"/>
      <c r="L20" s="144"/>
      <c r="M20" s="143"/>
      <c r="N20" s="144"/>
      <c r="O20" s="143"/>
      <c r="P20" s="144"/>
      <c r="Q20" s="144"/>
      <c r="R20" s="144"/>
      <c r="S20" s="143"/>
      <c r="T20" s="144">
        <v>3</v>
      </c>
      <c r="U20" s="144" t="s">
        <v>302</v>
      </c>
      <c r="V20" s="144">
        <v>35212</v>
      </c>
      <c r="W20" s="143" t="s">
        <v>287</v>
      </c>
      <c r="X20" s="144" t="str">
        <f t="shared" si="0"/>
        <v/>
      </c>
      <c r="Y20" s="143" t="str">
        <f t="shared" si="1"/>
        <v/>
      </c>
      <c r="Z20" s="146" t="str">
        <f t="shared" si="2"/>
        <v/>
      </c>
    </row>
    <row r="21" spans="1:26">
      <c r="G21" s="142"/>
      <c r="H21" s="143"/>
      <c r="I21" s="143"/>
      <c r="J21" s="144"/>
      <c r="K21" s="144"/>
      <c r="L21" s="144"/>
      <c r="M21" s="143"/>
      <c r="N21" s="144"/>
      <c r="O21" s="143"/>
      <c r="P21" s="144"/>
      <c r="Q21" s="144"/>
      <c r="R21" s="144"/>
      <c r="S21" s="143"/>
      <c r="T21" s="144">
        <v>3</v>
      </c>
      <c r="U21" s="144" t="s">
        <v>303</v>
      </c>
      <c r="V21" s="144">
        <v>35213</v>
      </c>
      <c r="W21" s="143" t="s">
        <v>287</v>
      </c>
      <c r="X21" s="144" t="str">
        <f t="shared" si="0"/>
        <v/>
      </c>
      <c r="Y21" s="143" t="str">
        <f t="shared" si="1"/>
        <v/>
      </c>
      <c r="Z21" s="146" t="str">
        <f t="shared" si="2"/>
        <v/>
      </c>
    </row>
    <row r="22" spans="1:26">
      <c r="G22" s="142"/>
      <c r="H22" s="143"/>
      <c r="I22" s="143"/>
      <c r="J22" s="144"/>
      <c r="K22" s="144"/>
      <c r="L22" s="144"/>
      <c r="M22" s="143"/>
      <c r="N22" s="144"/>
      <c r="O22" s="143"/>
      <c r="P22" s="144"/>
      <c r="Q22" s="144"/>
      <c r="R22" s="144"/>
      <c r="S22" s="143"/>
      <c r="T22" s="144">
        <v>3</v>
      </c>
      <c r="U22" s="144" t="s">
        <v>304</v>
      </c>
      <c r="V22" s="144">
        <v>35215</v>
      </c>
      <c r="W22" s="143" t="s">
        <v>287</v>
      </c>
      <c r="X22" s="144" t="str">
        <f t="shared" si="0"/>
        <v/>
      </c>
      <c r="Y22" s="143" t="str">
        <f t="shared" si="1"/>
        <v/>
      </c>
      <c r="Z22" s="146" t="str">
        <f t="shared" si="2"/>
        <v/>
      </c>
    </row>
    <row r="23" spans="1:26">
      <c r="G23" s="142"/>
      <c r="H23" s="143"/>
      <c r="I23" s="143"/>
      <c r="J23" s="144"/>
      <c r="K23" s="144"/>
      <c r="L23" s="144"/>
      <c r="M23" s="143"/>
      <c r="N23" s="144"/>
      <c r="O23" s="143"/>
      <c r="P23" s="144"/>
      <c r="Q23" s="144"/>
      <c r="R23" s="144"/>
      <c r="S23" s="143"/>
      <c r="T23" s="144">
        <v>5</v>
      </c>
      <c r="U23" s="145" t="s">
        <v>305</v>
      </c>
      <c r="V23" s="144">
        <v>35216</v>
      </c>
      <c r="W23" s="143" t="s">
        <v>287</v>
      </c>
      <c r="X23" s="144" t="str">
        <f t="shared" si="0"/>
        <v/>
      </c>
      <c r="Y23" s="143" t="str">
        <f t="shared" si="1"/>
        <v/>
      </c>
      <c r="Z23" s="146" t="str">
        <f t="shared" si="2"/>
        <v/>
      </c>
    </row>
    <row r="24" spans="1:26">
      <c r="G24" s="142"/>
      <c r="H24" s="143"/>
      <c r="I24" s="143"/>
      <c r="J24" s="144"/>
      <c r="K24" s="143" t="s">
        <v>287</v>
      </c>
      <c r="L24" s="144" t="e">
        <f>IF(L11="「市ではない」",LEFT(J11,FIND("町",J11)),"「町ではない」")</f>
        <v>#VALUE!</v>
      </c>
      <c r="M24" s="143" t="s">
        <v>306</v>
      </c>
      <c r="N24" s="143" t="s">
        <v>287</v>
      </c>
      <c r="O24" s="143" t="e">
        <f>IF(L24="「町ではない」","×","○")</f>
        <v>#VALUE!</v>
      </c>
      <c r="P24" s="143" t="s">
        <v>287</v>
      </c>
      <c r="Q24" s="144" t="e">
        <f>IF(O24="○",LEFT(J11,FIND("町",J11,1)),"-----")</f>
        <v>#VALUE!</v>
      </c>
      <c r="R24" s="144" t="e">
        <f>IF(O24="○",LEN(Q24),"×")</f>
        <v>#VALUE!</v>
      </c>
      <c r="S24" s="143" t="s">
        <v>287</v>
      </c>
      <c r="T24" s="144">
        <v>3</v>
      </c>
      <c r="U24" s="144" t="s">
        <v>307</v>
      </c>
      <c r="V24" s="144">
        <v>35321</v>
      </c>
      <c r="W24" s="143" t="s">
        <v>287</v>
      </c>
      <c r="X24" s="144" t="e">
        <f>IF(AND($R$24=T24,$Q$24=U24),V24,"")</f>
        <v>#VALUE!</v>
      </c>
      <c r="Y24" s="143" t="e">
        <f t="shared" si="1"/>
        <v>#VALUE!</v>
      </c>
      <c r="Z24" s="146" t="e">
        <f t="shared" si="2"/>
        <v>#VALUE!</v>
      </c>
    </row>
    <row r="25" spans="1:26">
      <c r="G25" s="142"/>
      <c r="H25" s="143"/>
      <c r="I25" s="143"/>
      <c r="J25" s="144"/>
      <c r="K25" s="144"/>
      <c r="L25" s="144"/>
      <c r="M25" s="143"/>
      <c r="N25" s="144"/>
      <c r="O25" s="143"/>
      <c r="P25" s="144"/>
      <c r="Q25" s="144"/>
      <c r="R25" s="144"/>
      <c r="S25" s="143"/>
      <c r="T25" s="144">
        <v>3</v>
      </c>
      <c r="U25" s="144" t="s">
        <v>308</v>
      </c>
      <c r="V25" s="144">
        <v>35341</v>
      </c>
      <c r="W25" s="143" t="s">
        <v>287</v>
      </c>
      <c r="X25" s="144" t="e">
        <f t="shared" ref="X25:X29" si="3">IF(AND($R$24=T25,$Q$24=U25),V25,"")</f>
        <v>#VALUE!</v>
      </c>
      <c r="Y25" s="143" t="e">
        <f t="shared" si="1"/>
        <v>#VALUE!</v>
      </c>
      <c r="Z25" s="146" t="e">
        <f t="shared" si="2"/>
        <v>#VALUE!</v>
      </c>
    </row>
    <row r="26" spans="1:26">
      <c r="G26" s="142"/>
      <c r="H26" s="143"/>
      <c r="I26" s="143"/>
      <c r="J26" s="144"/>
      <c r="K26" s="144"/>
      <c r="L26" s="144"/>
      <c r="M26" s="143"/>
      <c r="N26" s="144"/>
      <c r="O26" s="143"/>
      <c r="P26" s="144"/>
      <c r="Q26" s="144"/>
      <c r="R26" s="144"/>
      <c r="S26" s="143"/>
      <c r="T26" s="144">
        <v>3</v>
      </c>
      <c r="U26" s="144" t="s">
        <v>309</v>
      </c>
      <c r="V26" s="144">
        <v>35344</v>
      </c>
      <c r="W26" s="143" t="s">
        <v>287</v>
      </c>
      <c r="X26" s="144" t="e">
        <f t="shared" si="3"/>
        <v>#VALUE!</v>
      </c>
      <c r="Y26" s="143" t="e">
        <f t="shared" si="1"/>
        <v>#VALUE!</v>
      </c>
      <c r="Z26" s="146" t="e">
        <f t="shared" si="2"/>
        <v>#VALUE!</v>
      </c>
    </row>
    <row r="27" spans="1:26">
      <c r="G27" s="142"/>
      <c r="H27" s="143"/>
      <c r="I27" s="143"/>
      <c r="J27" s="144"/>
      <c r="K27" s="144"/>
      <c r="L27" s="144"/>
      <c r="M27" s="143"/>
      <c r="N27" s="144"/>
      <c r="O27" s="143"/>
      <c r="P27" s="144"/>
      <c r="Q27" s="144"/>
      <c r="R27" s="144"/>
      <c r="S27" s="143"/>
      <c r="T27" s="144">
        <v>3</v>
      </c>
      <c r="U27" s="144" t="s">
        <v>310</v>
      </c>
      <c r="V27" s="144">
        <v>35502</v>
      </c>
      <c r="W27" s="143" t="s">
        <v>287</v>
      </c>
      <c r="X27" s="144" t="e">
        <f t="shared" si="3"/>
        <v>#VALUE!</v>
      </c>
      <c r="Y27" s="143" t="e">
        <f t="shared" si="1"/>
        <v>#VALUE!</v>
      </c>
      <c r="Z27" s="146" t="e">
        <f t="shared" si="2"/>
        <v>#VALUE!</v>
      </c>
    </row>
    <row r="28" spans="1:26">
      <c r="G28" s="142"/>
      <c r="H28" s="143"/>
      <c r="I28" s="143"/>
      <c r="J28" s="144"/>
      <c r="K28" s="144"/>
      <c r="L28" s="144"/>
      <c r="M28" s="143"/>
      <c r="N28" s="144"/>
      <c r="O28" s="143"/>
      <c r="P28" s="144"/>
      <c r="Q28" s="144"/>
      <c r="R28" s="144"/>
      <c r="S28" s="143"/>
      <c r="T28" s="144">
        <v>4</v>
      </c>
      <c r="U28" s="144" t="s">
        <v>311</v>
      </c>
      <c r="V28" s="144">
        <v>35343</v>
      </c>
      <c r="W28" s="143" t="s">
        <v>287</v>
      </c>
      <c r="X28" s="144" t="e">
        <f t="shared" si="3"/>
        <v>#VALUE!</v>
      </c>
      <c r="Y28" s="143" t="e">
        <f t="shared" si="1"/>
        <v>#VALUE!</v>
      </c>
      <c r="Z28" s="146" t="e">
        <f t="shared" si="2"/>
        <v>#VALUE!</v>
      </c>
    </row>
    <row r="29" spans="1:26">
      <c r="G29" s="142"/>
      <c r="H29" s="143"/>
      <c r="I29" s="143"/>
      <c r="J29" s="144"/>
      <c r="K29" s="144"/>
      <c r="L29" s="144"/>
      <c r="M29" s="143"/>
      <c r="N29" s="144"/>
      <c r="O29" s="143"/>
      <c r="P29" s="144"/>
      <c r="Q29" s="144"/>
      <c r="R29" s="144"/>
      <c r="S29" s="143"/>
      <c r="T29" s="144">
        <v>5</v>
      </c>
      <c r="U29" s="144" t="s">
        <v>312</v>
      </c>
      <c r="V29" s="144">
        <v>35305</v>
      </c>
      <c r="W29" s="143" t="s">
        <v>287</v>
      </c>
      <c r="X29" s="144" t="e">
        <f t="shared" si="3"/>
        <v>#VALUE!</v>
      </c>
      <c r="Y29" s="143" t="e">
        <f t="shared" si="1"/>
        <v>#VALUE!</v>
      </c>
      <c r="Z29" s="146" t="e">
        <f t="shared" si="2"/>
        <v>#VALUE!</v>
      </c>
    </row>
    <row r="30" spans="1:26">
      <c r="G30" s="142"/>
      <c r="H30" s="143"/>
      <c r="I30" s="143"/>
      <c r="J30" s="144"/>
      <c r="K30" s="144"/>
      <c r="L30" s="144" t="s">
        <v>313</v>
      </c>
      <c r="M30" s="143"/>
      <c r="N30" s="144"/>
      <c r="O30" s="143"/>
      <c r="P30" s="144"/>
      <c r="Q30" s="144"/>
      <c r="R30" s="144"/>
      <c r="S30" s="143"/>
      <c r="T30" s="144"/>
      <c r="U30" s="144"/>
      <c r="V30" s="144"/>
      <c r="W30" s="143"/>
      <c r="X30" s="144"/>
      <c r="Y30" s="143"/>
      <c r="Z30" s="146"/>
    </row>
    <row r="31" spans="1:26">
      <c r="G31" s="142" t="s">
        <v>314</v>
      </c>
      <c r="H31" s="143" t="s">
        <v>287</v>
      </c>
      <c r="I31" s="143" t="str">
        <f>IF(LEFT($D$11,3)="山口県","×","○")</f>
        <v>○</v>
      </c>
      <c r="J31" s="144" t="str">
        <f>D11</f>
        <v>０</v>
      </c>
      <c r="K31" s="143" t="s">
        <v>287</v>
      </c>
      <c r="L31" s="144" t="str">
        <f>IFERROR(LEFT(J31,FIND("都",J31,1)),"「都ではない」")</f>
        <v>「都ではない」</v>
      </c>
      <c r="M31" s="143" t="s">
        <v>315</v>
      </c>
      <c r="N31" s="143" t="s">
        <v>287</v>
      </c>
      <c r="O31" s="143" t="str">
        <f>IF(L31="「都ではない」","×","○")</f>
        <v>×</v>
      </c>
      <c r="P31" s="143" t="s">
        <v>287</v>
      </c>
      <c r="Q31" s="144" t="str">
        <f>IF(O31="○",LEFT($J$31,FIND("都",$J$31)),"-----")</f>
        <v>-----</v>
      </c>
      <c r="R31" s="144" t="str">
        <f>IF(O31="○",LEN(Q31),"×")</f>
        <v>×</v>
      </c>
      <c r="S31" s="143" t="s">
        <v>287</v>
      </c>
      <c r="T31" s="144">
        <v>3</v>
      </c>
      <c r="U31" s="144" t="s">
        <v>316</v>
      </c>
      <c r="V31" s="144">
        <v>13000</v>
      </c>
      <c r="W31" s="143" t="s">
        <v>287</v>
      </c>
      <c r="X31" s="144" t="str">
        <f>IF(AND(R31=T31,Q31=U31),V31,"")</f>
        <v/>
      </c>
      <c r="Y31" s="143" t="str">
        <f t="shared" si="1"/>
        <v/>
      </c>
      <c r="Z31" s="146" t="str">
        <f>IF(Y31="○",SUBSTITUTE($J$31,U31,""),"")</f>
        <v/>
      </c>
    </row>
    <row r="32" spans="1:26">
      <c r="G32" s="142"/>
      <c r="H32" s="143"/>
      <c r="I32" s="143"/>
      <c r="J32" s="144"/>
      <c r="K32" s="143" t="s">
        <v>287</v>
      </c>
      <c r="L32" s="144" t="str">
        <f>IFERROR(LEFT(J31,FIND("道",J31,1)),"「道ではない」")</f>
        <v>「道ではない」</v>
      </c>
      <c r="M32" s="143" t="s">
        <v>317</v>
      </c>
      <c r="N32" s="143" t="s">
        <v>287</v>
      </c>
      <c r="O32" s="143" t="str">
        <f>IF(L32="「道ではない」","×","○")</f>
        <v>×</v>
      </c>
      <c r="P32" s="143" t="s">
        <v>287</v>
      </c>
      <c r="Q32" s="144" t="str">
        <f>IF(O32="○",LEFT($J$31,FIND("道",$J$31)),"-----")</f>
        <v>-----</v>
      </c>
      <c r="R32" s="144" t="str">
        <f>IF(O32="○",LEN(Q32),"×")</f>
        <v>×</v>
      </c>
      <c r="S32" s="143" t="s">
        <v>287</v>
      </c>
      <c r="T32" s="144">
        <v>3</v>
      </c>
      <c r="U32" s="144" t="s">
        <v>318</v>
      </c>
      <c r="V32" s="144">
        <v>1000</v>
      </c>
      <c r="W32" s="143" t="s">
        <v>287</v>
      </c>
      <c r="X32" s="144" t="str">
        <f t="shared" ref="X32" si="4">IF(AND(R32=T32,Q32=U32),V32,"")</f>
        <v/>
      </c>
      <c r="Y32" s="143" t="str">
        <f t="shared" si="1"/>
        <v/>
      </c>
      <c r="Z32" s="146" t="str">
        <f t="shared" ref="Z32:Z76" si="5">IF(Y32="○",SUBSTITUTE($J$31,U32,""),"")</f>
        <v/>
      </c>
    </row>
    <row r="33" spans="7:26">
      <c r="G33" s="142"/>
      <c r="H33" s="143"/>
      <c r="I33" s="143"/>
      <c r="J33" s="144"/>
      <c r="K33" s="143" t="s">
        <v>287</v>
      </c>
      <c r="L33" s="144" t="str">
        <f>IFERROR(LEFT(J31,FIND("府",J31,1)),"「府ではない」")</f>
        <v>「府ではない」</v>
      </c>
      <c r="M33" s="143" t="s">
        <v>319</v>
      </c>
      <c r="N33" s="143" t="s">
        <v>287</v>
      </c>
      <c r="O33" s="143" t="str">
        <f>IF(L33="「府ではない」","×","○")</f>
        <v>×</v>
      </c>
      <c r="P33" s="143" t="s">
        <v>287</v>
      </c>
      <c r="Q33" s="144" t="str">
        <f>IF(O33="○",LEFT($J$31,FIND("府",$J$31)),"-----")</f>
        <v>-----</v>
      </c>
      <c r="R33" s="144" t="str">
        <f>IF(O33="○",LEN(Q33),"×")</f>
        <v>×</v>
      </c>
      <c r="S33" s="143" t="s">
        <v>287</v>
      </c>
      <c r="T33" s="144">
        <v>3</v>
      </c>
      <c r="U33" s="144" t="s">
        <v>320</v>
      </c>
      <c r="V33" s="144">
        <v>26000</v>
      </c>
      <c r="W33" s="143" t="s">
        <v>287</v>
      </c>
      <c r="X33" s="144" t="str">
        <f>IF(AND(R33=T33,Q33=U33),V33,"")</f>
        <v/>
      </c>
      <c r="Y33" s="143" t="str">
        <f t="shared" si="1"/>
        <v/>
      </c>
      <c r="Z33" s="146" t="str">
        <f t="shared" si="5"/>
        <v/>
      </c>
    </row>
    <row r="34" spans="7:26">
      <c r="G34" s="142"/>
      <c r="H34" s="143"/>
      <c r="I34" s="143"/>
      <c r="J34" s="144"/>
      <c r="K34" s="144"/>
      <c r="L34" s="144"/>
      <c r="M34" s="143"/>
      <c r="N34" s="144"/>
      <c r="O34" s="143"/>
      <c r="P34" s="144"/>
      <c r="Q34" s="144"/>
      <c r="R34" s="144"/>
      <c r="S34" s="143"/>
      <c r="T34" s="144">
        <v>3</v>
      </c>
      <c r="U34" s="144" t="s">
        <v>321</v>
      </c>
      <c r="V34" s="144">
        <v>27000</v>
      </c>
      <c r="W34" s="143" t="s">
        <v>287</v>
      </c>
      <c r="X34" s="144" t="str">
        <f>IF(AND(R33=T34,Q33=U34),V34,"")</f>
        <v/>
      </c>
      <c r="Y34" s="143" t="str">
        <f t="shared" si="1"/>
        <v/>
      </c>
      <c r="Z34" s="146" t="str">
        <f t="shared" si="5"/>
        <v/>
      </c>
    </row>
    <row r="35" spans="7:26">
      <c r="G35" s="142"/>
      <c r="H35" s="143"/>
      <c r="I35" s="143"/>
      <c r="J35" s="144"/>
      <c r="K35" s="143" t="s">
        <v>287</v>
      </c>
      <c r="L35" s="144" t="str">
        <f>IFERROR(LEFT(J31,FIND("県",J31,1)),"「県ではない」")</f>
        <v>「県ではない」</v>
      </c>
      <c r="M35" s="143" t="s">
        <v>322</v>
      </c>
      <c r="N35" s="143" t="s">
        <v>287</v>
      </c>
      <c r="O35" s="143" t="str">
        <f>IF(L35="「県ではない」","×","○")</f>
        <v>×</v>
      </c>
      <c r="P35" s="143" t="s">
        <v>287</v>
      </c>
      <c r="Q35" s="144" t="str">
        <f>IF(O35="○",LEFT($J$31,FIND("県",$J$31)),"-----")</f>
        <v>-----</v>
      </c>
      <c r="R35" s="144" t="str">
        <f>IF(O35="○",LEN(Q35),"×")</f>
        <v>×</v>
      </c>
      <c r="S35" s="143" t="s">
        <v>287</v>
      </c>
      <c r="T35" s="144">
        <v>3</v>
      </c>
      <c r="U35" s="144" t="s">
        <v>323</v>
      </c>
      <c r="V35" s="144">
        <v>2000</v>
      </c>
      <c r="W35" s="143" t="s">
        <v>287</v>
      </c>
      <c r="X35" s="144" t="str">
        <f>IF(AND($R$35=T35,$Q$35=U35),V35,"")</f>
        <v/>
      </c>
      <c r="Y35" s="143" t="str">
        <f t="shared" si="1"/>
        <v/>
      </c>
      <c r="Z35" s="146" t="str">
        <f t="shared" si="5"/>
        <v/>
      </c>
    </row>
    <row r="36" spans="7:26">
      <c r="G36" s="142"/>
      <c r="H36" s="143"/>
      <c r="I36" s="143"/>
      <c r="J36" s="144"/>
      <c r="K36" s="144"/>
      <c r="L36" s="144"/>
      <c r="M36" s="143"/>
      <c r="N36" s="144"/>
      <c r="O36" s="143"/>
      <c r="P36" s="144"/>
      <c r="Q36" s="144"/>
      <c r="R36" s="144"/>
      <c r="S36" s="143"/>
      <c r="T36" s="144">
        <v>3</v>
      </c>
      <c r="U36" s="144" t="s">
        <v>324</v>
      </c>
      <c r="V36" s="144">
        <v>3000</v>
      </c>
      <c r="W36" s="143" t="s">
        <v>287</v>
      </c>
      <c r="X36" s="144" t="str">
        <f t="shared" ref="X36:X76" si="6">IF(AND($R$35=T36,$Q$35=U36),V36,"")</f>
        <v/>
      </c>
      <c r="Y36" s="143" t="str">
        <f t="shared" si="1"/>
        <v/>
      </c>
      <c r="Z36" s="146" t="str">
        <f t="shared" si="5"/>
        <v/>
      </c>
    </row>
    <row r="37" spans="7:26">
      <c r="G37" s="142"/>
      <c r="H37" s="143"/>
      <c r="I37" s="143"/>
      <c r="J37" s="144"/>
      <c r="K37" s="144"/>
      <c r="L37" s="144"/>
      <c r="M37" s="143"/>
      <c r="N37" s="144"/>
      <c r="O37" s="143"/>
      <c r="P37" s="144"/>
      <c r="Q37" s="144"/>
      <c r="R37" s="144"/>
      <c r="S37" s="143"/>
      <c r="T37" s="144">
        <v>3</v>
      </c>
      <c r="U37" s="144" t="s">
        <v>325</v>
      </c>
      <c r="V37" s="144">
        <v>4000</v>
      </c>
      <c r="W37" s="143" t="s">
        <v>287</v>
      </c>
      <c r="X37" s="144" t="str">
        <f t="shared" si="6"/>
        <v/>
      </c>
      <c r="Y37" s="143" t="str">
        <f t="shared" si="1"/>
        <v/>
      </c>
      <c r="Z37" s="146" t="str">
        <f t="shared" si="5"/>
        <v/>
      </c>
    </row>
    <row r="38" spans="7:26">
      <c r="G38" s="142"/>
      <c r="H38" s="143"/>
      <c r="I38" s="143"/>
      <c r="J38" s="144"/>
      <c r="K38" s="144"/>
      <c r="L38" s="144"/>
      <c r="M38" s="143"/>
      <c r="N38" s="144"/>
      <c r="O38" s="143"/>
      <c r="P38" s="144"/>
      <c r="Q38" s="144"/>
      <c r="R38" s="144"/>
      <c r="S38" s="143"/>
      <c r="T38" s="144">
        <v>3</v>
      </c>
      <c r="U38" s="144" t="s">
        <v>326</v>
      </c>
      <c r="V38" s="144">
        <v>5000</v>
      </c>
      <c r="W38" s="143" t="s">
        <v>287</v>
      </c>
      <c r="X38" s="144" t="str">
        <f t="shared" si="6"/>
        <v/>
      </c>
      <c r="Y38" s="143" t="str">
        <f t="shared" si="1"/>
        <v/>
      </c>
      <c r="Z38" s="146" t="str">
        <f t="shared" si="5"/>
        <v/>
      </c>
    </row>
    <row r="39" spans="7:26">
      <c r="G39" s="142"/>
      <c r="H39" s="143"/>
      <c r="I39" s="143"/>
      <c r="J39" s="144"/>
      <c r="K39" s="144"/>
      <c r="L39" s="144"/>
      <c r="M39" s="143"/>
      <c r="N39" s="144"/>
      <c r="O39" s="143"/>
      <c r="P39" s="144"/>
      <c r="Q39" s="144"/>
      <c r="R39" s="144"/>
      <c r="S39" s="143"/>
      <c r="T39" s="144">
        <v>3</v>
      </c>
      <c r="U39" s="144" t="s">
        <v>327</v>
      </c>
      <c r="V39" s="144">
        <v>6000</v>
      </c>
      <c r="W39" s="143" t="s">
        <v>287</v>
      </c>
      <c r="X39" s="144" t="str">
        <f t="shared" si="6"/>
        <v/>
      </c>
      <c r="Y39" s="143" t="str">
        <f t="shared" si="1"/>
        <v/>
      </c>
      <c r="Z39" s="146" t="str">
        <f t="shared" si="5"/>
        <v/>
      </c>
    </row>
    <row r="40" spans="7:26">
      <c r="G40" s="142"/>
      <c r="H40" s="143"/>
      <c r="I40" s="143"/>
      <c r="J40" s="144"/>
      <c r="K40" s="144"/>
      <c r="L40" s="144"/>
      <c r="M40" s="143"/>
      <c r="N40" s="144"/>
      <c r="O40" s="143"/>
      <c r="P40" s="144"/>
      <c r="Q40" s="144"/>
      <c r="R40" s="144"/>
      <c r="S40" s="143"/>
      <c r="T40" s="144">
        <v>3</v>
      </c>
      <c r="U40" s="144" t="s">
        <v>328</v>
      </c>
      <c r="V40" s="144">
        <v>7000</v>
      </c>
      <c r="W40" s="143" t="s">
        <v>287</v>
      </c>
      <c r="X40" s="144" t="str">
        <f t="shared" si="6"/>
        <v/>
      </c>
      <c r="Y40" s="143" t="str">
        <f t="shared" si="1"/>
        <v/>
      </c>
      <c r="Z40" s="146" t="str">
        <f t="shared" si="5"/>
        <v/>
      </c>
    </row>
    <row r="41" spans="7:26">
      <c r="G41" s="142"/>
      <c r="H41" s="143"/>
      <c r="I41" s="143"/>
      <c r="J41" s="144"/>
      <c r="K41" s="144"/>
      <c r="L41" s="144"/>
      <c r="M41" s="143"/>
      <c r="N41" s="144"/>
      <c r="O41" s="143"/>
      <c r="P41" s="144"/>
      <c r="Q41" s="144"/>
      <c r="R41" s="144"/>
      <c r="S41" s="143"/>
      <c r="T41" s="144">
        <v>3</v>
      </c>
      <c r="U41" s="144" t="s">
        <v>329</v>
      </c>
      <c r="V41" s="144">
        <v>8000</v>
      </c>
      <c r="W41" s="143" t="s">
        <v>287</v>
      </c>
      <c r="X41" s="144" t="str">
        <f t="shared" si="6"/>
        <v/>
      </c>
      <c r="Y41" s="143" t="str">
        <f t="shared" si="1"/>
        <v/>
      </c>
      <c r="Z41" s="146" t="str">
        <f t="shared" si="5"/>
        <v/>
      </c>
    </row>
    <row r="42" spans="7:26">
      <c r="G42" s="142"/>
      <c r="H42" s="143"/>
      <c r="I42" s="143"/>
      <c r="J42" s="144"/>
      <c r="K42" s="144"/>
      <c r="L42" s="144"/>
      <c r="M42" s="143"/>
      <c r="N42" s="144"/>
      <c r="O42" s="143"/>
      <c r="P42" s="144"/>
      <c r="Q42" s="144"/>
      <c r="R42" s="144"/>
      <c r="S42" s="143"/>
      <c r="T42" s="144">
        <v>3</v>
      </c>
      <c r="U42" s="144" t="s">
        <v>330</v>
      </c>
      <c r="V42" s="144">
        <v>9000</v>
      </c>
      <c r="W42" s="143" t="s">
        <v>287</v>
      </c>
      <c r="X42" s="144" t="str">
        <f t="shared" si="6"/>
        <v/>
      </c>
      <c r="Y42" s="143" t="str">
        <f t="shared" si="1"/>
        <v/>
      </c>
      <c r="Z42" s="146" t="str">
        <f t="shared" si="5"/>
        <v/>
      </c>
    </row>
    <row r="43" spans="7:26">
      <c r="G43" s="142"/>
      <c r="H43" s="143"/>
      <c r="I43" s="143"/>
      <c r="J43" s="144"/>
      <c r="K43" s="144"/>
      <c r="L43" s="144"/>
      <c r="M43" s="143"/>
      <c r="N43" s="144"/>
      <c r="O43" s="143"/>
      <c r="P43" s="144"/>
      <c r="Q43" s="144"/>
      <c r="R43" s="144"/>
      <c r="S43" s="143"/>
      <c r="T43" s="144">
        <v>3</v>
      </c>
      <c r="U43" s="144" t="s">
        <v>331</v>
      </c>
      <c r="V43" s="144">
        <v>10000</v>
      </c>
      <c r="W43" s="143" t="s">
        <v>287</v>
      </c>
      <c r="X43" s="144" t="str">
        <f t="shared" si="6"/>
        <v/>
      </c>
      <c r="Y43" s="143" t="str">
        <f t="shared" si="1"/>
        <v/>
      </c>
      <c r="Z43" s="146" t="str">
        <f t="shared" si="5"/>
        <v/>
      </c>
    </row>
    <row r="44" spans="7:26">
      <c r="G44" s="142"/>
      <c r="H44" s="143"/>
      <c r="I44" s="143"/>
      <c r="J44" s="144"/>
      <c r="K44" s="144"/>
      <c r="L44" s="144"/>
      <c r="M44" s="143"/>
      <c r="N44" s="144"/>
      <c r="O44" s="143"/>
      <c r="P44" s="144"/>
      <c r="Q44" s="144"/>
      <c r="R44" s="144"/>
      <c r="S44" s="143"/>
      <c r="T44" s="144">
        <v>3</v>
      </c>
      <c r="U44" s="144" t="s">
        <v>332</v>
      </c>
      <c r="V44" s="144">
        <v>11000</v>
      </c>
      <c r="W44" s="143" t="s">
        <v>287</v>
      </c>
      <c r="X44" s="144" t="str">
        <f t="shared" si="6"/>
        <v/>
      </c>
      <c r="Y44" s="143" t="str">
        <f t="shared" si="1"/>
        <v/>
      </c>
      <c r="Z44" s="146" t="str">
        <f t="shared" si="5"/>
        <v/>
      </c>
    </row>
    <row r="45" spans="7:26">
      <c r="G45" s="142"/>
      <c r="H45" s="143"/>
      <c r="I45" s="143"/>
      <c r="J45" s="144"/>
      <c r="K45" s="144"/>
      <c r="L45" s="144"/>
      <c r="M45" s="143"/>
      <c r="N45" s="144"/>
      <c r="O45" s="143"/>
      <c r="P45" s="144"/>
      <c r="Q45" s="144"/>
      <c r="R45" s="144"/>
      <c r="S45" s="143"/>
      <c r="T45" s="144">
        <v>3</v>
      </c>
      <c r="U45" s="144" t="s">
        <v>333</v>
      </c>
      <c r="V45" s="144">
        <v>12000</v>
      </c>
      <c r="W45" s="143" t="s">
        <v>287</v>
      </c>
      <c r="X45" s="144" t="str">
        <f t="shared" si="6"/>
        <v/>
      </c>
      <c r="Y45" s="143" t="str">
        <f t="shared" si="1"/>
        <v/>
      </c>
      <c r="Z45" s="146" t="str">
        <f t="shared" si="5"/>
        <v/>
      </c>
    </row>
    <row r="46" spans="7:26">
      <c r="G46" s="142"/>
      <c r="H46" s="143"/>
      <c r="I46" s="143"/>
      <c r="J46" s="144"/>
      <c r="K46" s="144"/>
      <c r="L46" s="144"/>
      <c r="M46" s="143"/>
      <c r="N46" s="144"/>
      <c r="O46" s="143"/>
      <c r="P46" s="144"/>
      <c r="Q46" s="144"/>
      <c r="R46" s="144"/>
      <c r="S46" s="143"/>
      <c r="T46" s="144">
        <v>4</v>
      </c>
      <c r="U46" s="144" t="s">
        <v>334</v>
      </c>
      <c r="V46" s="144">
        <v>14000</v>
      </c>
      <c r="W46" s="143" t="s">
        <v>287</v>
      </c>
      <c r="X46" s="144" t="str">
        <f t="shared" si="6"/>
        <v/>
      </c>
      <c r="Y46" s="143" t="str">
        <f t="shared" si="1"/>
        <v/>
      </c>
      <c r="Z46" s="146" t="str">
        <f t="shared" si="5"/>
        <v/>
      </c>
    </row>
    <row r="47" spans="7:26">
      <c r="G47" s="142"/>
      <c r="H47" s="143"/>
      <c r="I47" s="143"/>
      <c r="J47" s="144"/>
      <c r="K47" s="144"/>
      <c r="L47" s="144"/>
      <c r="M47" s="143"/>
      <c r="N47" s="144"/>
      <c r="O47" s="143"/>
      <c r="P47" s="144"/>
      <c r="Q47" s="144"/>
      <c r="R47" s="144"/>
      <c r="S47" s="143"/>
      <c r="T47" s="144">
        <v>3</v>
      </c>
      <c r="U47" s="144" t="s">
        <v>335</v>
      </c>
      <c r="V47" s="144">
        <v>15000</v>
      </c>
      <c r="W47" s="143" t="s">
        <v>287</v>
      </c>
      <c r="X47" s="144" t="str">
        <f t="shared" si="6"/>
        <v/>
      </c>
      <c r="Y47" s="143" t="str">
        <f t="shared" si="1"/>
        <v/>
      </c>
      <c r="Z47" s="146" t="str">
        <f t="shared" si="5"/>
        <v/>
      </c>
    </row>
    <row r="48" spans="7:26">
      <c r="G48" s="142"/>
      <c r="H48" s="143"/>
      <c r="I48" s="143"/>
      <c r="J48" s="144"/>
      <c r="K48" s="144"/>
      <c r="L48" s="144"/>
      <c r="M48" s="143"/>
      <c r="N48" s="144"/>
      <c r="O48" s="143"/>
      <c r="P48" s="144"/>
      <c r="Q48" s="144"/>
      <c r="R48" s="144"/>
      <c r="S48" s="143"/>
      <c r="T48" s="144">
        <v>3</v>
      </c>
      <c r="U48" s="144" t="s">
        <v>336</v>
      </c>
      <c r="V48" s="144">
        <v>16000</v>
      </c>
      <c r="W48" s="143" t="s">
        <v>287</v>
      </c>
      <c r="X48" s="144" t="str">
        <f t="shared" si="6"/>
        <v/>
      </c>
      <c r="Y48" s="143" t="str">
        <f t="shared" si="1"/>
        <v/>
      </c>
      <c r="Z48" s="146" t="str">
        <f t="shared" si="5"/>
        <v/>
      </c>
    </row>
    <row r="49" spans="7:26">
      <c r="G49" s="142"/>
      <c r="H49" s="143"/>
      <c r="I49" s="143"/>
      <c r="J49" s="144"/>
      <c r="K49" s="144"/>
      <c r="L49" s="144"/>
      <c r="M49" s="143"/>
      <c r="N49" s="144"/>
      <c r="O49" s="143"/>
      <c r="P49" s="144"/>
      <c r="Q49" s="144"/>
      <c r="R49" s="144"/>
      <c r="S49" s="143"/>
      <c r="T49" s="144">
        <v>3</v>
      </c>
      <c r="U49" s="144" t="s">
        <v>337</v>
      </c>
      <c r="V49" s="144">
        <v>17000</v>
      </c>
      <c r="W49" s="143" t="s">
        <v>287</v>
      </c>
      <c r="X49" s="144" t="str">
        <f t="shared" si="6"/>
        <v/>
      </c>
      <c r="Y49" s="143" t="str">
        <f t="shared" si="1"/>
        <v/>
      </c>
      <c r="Z49" s="146" t="str">
        <f t="shared" si="5"/>
        <v/>
      </c>
    </row>
    <row r="50" spans="7:26">
      <c r="G50" s="142"/>
      <c r="H50" s="143"/>
      <c r="I50" s="143"/>
      <c r="J50" s="144"/>
      <c r="K50" s="144"/>
      <c r="L50" s="144"/>
      <c r="M50" s="143"/>
      <c r="N50" s="144"/>
      <c r="O50" s="143"/>
      <c r="P50" s="144"/>
      <c r="Q50" s="144"/>
      <c r="R50" s="144"/>
      <c r="S50" s="143"/>
      <c r="T50" s="144">
        <v>3</v>
      </c>
      <c r="U50" s="144" t="s">
        <v>338</v>
      </c>
      <c r="V50" s="144">
        <v>18000</v>
      </c>
      <c r="W50" s="143" t="s">
        <v>287</v>
      </c>
      <c r="X50" s="144" t="str">
        <f t="shared" si="6"/>
        <v/>
      </c>
      <c r="Y50" s="143" t="str">
        <f t="shared" si="1"/>
        <v/>
      </c>
      <c r="Z50" s="146" t="str">
        <f t="shared" si="5"/>
        <v/>
      </c>
    </row>
    <row r="51" spans="7:26">
      <c r="G51" s="142"/>
      <c r="H51" s="143"/>
      <c r="I51" s="143"/>
      <c r="J51" s="144"/>
      <c r="K51" s="144"/>
      <c r="L51" s="144"/>
      <c r="M51" s="143"/>
      <c r="N51" s="144"/>
      <c r="O51" s="143"/>
      <c r="P51" s="144"/>
      <c r="Q51" s="144"/>
      <c r="R51" s="144"/>
      <c r="S51" s="143"/>
      <c r="T51" s="144">
        <v>3</v>
      </c>
      <c r="U51" s="144" t="s">
        <v>339</v>
      </c>
      <c r="V51" s="144">
        <v>19000</v>
      </c>
      <c r="W51" s="143" t="s">
        <v>287</v>
      </c>
      <c r="X51" s="144" t="str">
        <f t="shared" si="6"/>
        <v/>
      </c>
      <c r="Y51" s="143" t="str">
        <f t="shared" si="1"/>
        <v/>
      </c>
      <c r="Z51" s="146" t="str">
        <f t="shared" si="5"/>
        <v/>
      </c>
    </row>
    <row r="52" spans="7:26">
      <c r="G52" s="142"/>
      <c r="H52" s="143"/>
      <c r="I52" s="143"/>
      <c r="J52" s="144"/>
      <c r="K52" s="144"/>
      <c r="L52" s="144"/>
      <c r="M52" s="143"/>
      <c r="N52" s="144"/>
      <c r="O52" s="143"/>
      <c r="P52" s="144"/>
      <c r="Q52" s="144"/>
      <c r="R52" s="144"/>
      <c r="S52" s="143"/>
      <c r="T52" s="144">
        <v>3</v>
      </c>
      <c r="U52" s="144" t="s">
        <v>340</v>
      </c>
      <c r="V52" s="144">
        <v>20000</v>
      </c>
      <c r="W52" s="143" t="s">
        <v>287</v>
      </c>
      <c r="X52" s="144" t="str">
        <f t="shared" si="6"/>
        <v/>
      </c>
      <c r="Y52" s="143" t="str">
        <f t="shared" si="1"/>
        <v/>
      </c>
      <c r="Z52" s="146" t="str">
        <f t="shared" si="5"/>
        <v/>
      </c>
    </row>
    <row r="53" spans="7:26">
      <c r="G53" s="142"/>
      <c r="H53" s="143"/>
      <c r="I53" s="143"/>
      <c r="J53" s="144"/>
      <c r="K53" s="144"/>
      <c r="L53" s="144"/>
      <c r="M53" s="143"/>
      <c r="N53" s="144"/>
      <c r="O53" s="143"/>
      <c r="P53" s="144"/>
      <c r="Q53" s="144"/>
      <c r="R53" s="144"/>
      <c r="S53" s="143"/>
      <c r="T53" s="144">
        <v>3</v>
      </c>
      <c r="U53" s="144" t="s">
        <v>341</v>
      </c>
      <c r="V53" s="144">
        <v>21000</v>
      </c>
      <c r="W53" s="143" t="s">
        <v>287</v>
      </c>
      <c r="X53" s="144" t="str">
        <f t="shared" si="6"/>
        <v/>
      </c>
      <c r="Y53" s="143" t="str">
        <f t="shared" si="1"/>
        <v/>
      </c>
      <c r="Z53" s="146" t="str">
        <f t="shared" si="5"/>
        <v/>
      </c>
    </row>
    <row r="54" spans="7:26">
      <c r="G54" s="142"/>
      <c r="H54" s="143"/>
      <c r="I54" s="143"/>
      <c r="J54" s="144"/>
      <c r="K54" s="144"/>
      <c r="L54" s="144"/>
      <c r="M54" s="143"/>
      <c r="N54" s="144"/>
      <c r="O54" s="143"/>
      <c r="P54" s="144"/>
      <c r="Q54" s="144"/>
      <c r="R54" s="144"/>
      <c r="S54" s="143"/>
      <c r="T54" s="144">
        <v>3</v>
      </c>
      <c r="U54" s="144" t="s">
        <v>342</v>
      </c>
      <c r="V54" s="144">
        <v>22000</v>
      </c>
      <c r="W54" s="143" t="s">
        <v>287</v>
      </c>
      <c r="X54" s="144" t="str">
        <f t="shared" si="6"/>
        <v/>
      </c>
      <c r="Y54" s="143" t="str">
        <f t="shared" si="1"/>
        <v/>
      </c>
      <c r="Z54" s="146" t="str">
        <f t="shared" si="5"/>
        <v/>
      </c>
    </row>
    <row r="55" spans="7:26">
      <c r="G55" s="142"/>
      <c r="H55" s="143"/>
      <c r="I55" s="143"/>
      <c r="J55" s="144"/>
      <c r="K55" s="144"/>
      <c r="L55" s="144"/>
      <c r="M55" s="143"/>
      <c r="N55" s="144"/>
      <c r="O55" s="143"/>
      <c r="P55" s="144"/>
      <c r="Q55" s="144"/>
      <c r="R55" s="144"/>
      <c r="S55" s="143"/>
      <c r="T55" s="144">
        <v>3</v>
      </c>
      <c r="U55" s="144" t="s">
        <v>343</v>
      </c>
      <c r="V55" s="144">
        <v>23000</v>
      </c>
      <c r="W55" s="143" t="s">
        <v>287</v>
      </c>
      <c r="X55" s="144" t="str">
        <f t="shared" si="6"/>
        <v/>
      </c>
      <c r="Y55" s="143" t="str">
        <f t="shared" si="1"/>
        <v/>
      </c>
      <c r="Z55" s="146" t="str">
        <f t="shared" si="5"/>
        <v/>
      </c>
    </row>
    <row r="56" spans="7:26">
      <c r="G56" s="142"/>
      <c r="H56" s="143"/>
      <c r="I56" s="143"/>
      <c r="J56" s="144"/>
      <c r="K56" s="144"/>
      <c r="L56" s="144"/>
      <c r="M56" s="143"/>
      <c r="N56" s="144"/>
      <c r="O56" s="143"/>
      <c r="P56" s="144"/>
      <c r="Q56" s="144"/>
      <c r="R56" s="144"/>
      <c r="S56" s="143"/>
      <c r="T56" s="144">
        <v>3</v>
      </c>
      <c r="U56" s="144" t="s">
        <v>344</v>
      </c>
      <c r="V56" s="144">
        <v>24000</v>
      </c>
      <c r="W56" s="143" t="s">
        <v>287</v>
      </c>
      <c r="X56" s="144" t="str">
        <f t="shared" si="6"/>
        <v/>
      </c>
      <c r="Y56" s="143" t="str">
        <f t="shared" si="1"/>
        <v/>
      </c>
      <c r="Z56" s="146" t="str">
        <f t="shared" si="5"/>
        <v/>
      </c>
    </row>
    <row r="57" spans="7:26">
      <c r="G57" s="142"/>
      <c r="H57" s="143"/>
      <c r="I57" s="143"/>
      <c r="J57" s="144"/>
      <c r="K57" s="144"/>
      <c r="L57" s="144"/>
      <c r="M57" s="143"/>
      <c r="N57" s="144"/>
      <c r="O57" s="143"/>
      <c r="P57" s="144"/>
      <c r="Q57" s="144"/>
      <c r="R57" s="144"/>
      <c r="S57" s="143"/>
      <c r="T57" s="144">
        <v>3</v>
      </c>
      <c r="U57" s="144" t="s">
        <v>345</v>
      </c>
      <c r="V57" s="144">
        <v>25000</v>
      </c>
      <c r="W57" s="143" t="s">
        <v>287</v>
      </c>
      <c r="X57" s="144" t="str">
        <f t="shared" si="6"/>
        <v/>
      </c>
      <c r="Y57" s="143" t="str">
        <f t="shared" si="1"/>
        <v/>
      </c>
      <c r="Z57" s="146" t="str">
        <f t="shared" si="5"/>
        <v/>
      </c>
    </row>
    <row r="58" spans="7:26">
      <c r="G58" s="142"/>
      <c r="H58" s="143"/>
      <c r="I58" s="143"/>
      <c r="J58" s="144"/>
      <c r="K58" s="144"/>
      <c r="L58" s="144"/>
      <c r="M58" s="143"/>
      <c r="N58" s="144"/>
      <c r="O58" s="143"/>
      <c r="P58" s="144"/>
      <c r="Q58" s="144"/>
      <c r="R58" s="144"/>
      <c r="S58" s="143"/>
      <c r="T58" s="144">
        <v>3</v>
      </c>
      <c r="U58" s="144" t="s">
        <v>346</v>
      </c>
      <c r="V58" s="144">
        <v>28000</v>
      </c>
      <c r="W58" s="143" t="s">
        <v>287</v>
      </c>
      <c r="X58" s="144" t="str">
        <f t="shared" si="6"/>
        <v/>
      </c>
      <c r="Y58" s="143" t="str">
        <f t="shared" si="1"/>
        <v/>
      </c>
      <c r="Z58" s="146" t="str">
        <f t="shared" si="5"/>
        <v/>
      </c>
    </row>
    <row r="59" spans="7:26">
      <c r="G59" s="142"/>
      <c r="H59" s="143"/>
      <c r="I59" s="143"/>
      <c r="J59" s="144"/>
      <c r="K59" s="144"/>
      <c r="L59" s="144"/>
      <c r="M59" s="143"/>
      <c r="N59" s="144"/>
      <c r="O59" s="143"/>
      <c r="P59" s="144"/>
      <c r="Q59" s="144"/>
      <c r="R59" s="144"/>
      <c r="S59" s="143"/>
      <c r="T59" s="144">
        <v>3</v>
      </c>
      <c r="U59" s="144" t="s">
        <v>347</v>
      </c>
      <c r="V59" s="144">
        <v>29000</v>
      </c>
      <c r="W59" s="143" t="s">
        <v>287</v>
      </c>
      <c r="X59" s="144" t="str">
        <f t="shared" si="6"/>
        <v/>
      </c>
      <c r="Y59" s="143" t="str">
        <f t="shared" si="1"/>
        <v/>
      </c>
      <c r="Z59" s="146" t="str">
        <f t="shared" si="5"/>
        <v/>
      </c>
    </row>
    <row r="60" spans="7:26">
      <c r="G60" s="142"/>
      <c r="H60" s="143"/>
      <c r="I60" s="143"/>
      <c r="J60" s="144"/>
      <c r="K60" s="144"/>
      <c r="L60" s="144"/>
      <c r="M60" s="143"/>
      <c r="N60" s="144"/>
      <c r="O60" s="143"/>
      <c r="P60" s="144"/>
      <c r="Q60" s="144"/>
      <c r="R60" s="144"/>
      <c r="S60" s="143"/>
      <c r="T60" s="144">
        <v>4</v>
      </c>
      <c r="U60" s="144" t="s">
        <v>348</v>
      </c>
      <c r="V60" s="144">
        <v>30000</v>
      </c>
      <c r="W60" s="143" t="s">
        <v>287</v>
      </c>
      <c r="X60" s="144" t="str">
        <f t="shared" si="6"/>
        <v/>
      </c>
      <c r="Y60" s="143" t="str">
        <f t="shared" si="1"/>
        <v/>
      </c>
      <c r="Z60" s="146" t="str">
        <f t="shared" si="5"/>
        <v/>
      </c>
    </row>
    <row r="61" spans="7:26">
      <c r="G61" s="142"/>
      <c r="H61" s="143"/>
      <c r="I61" s="143"/>
      <c r="J61" s="144"/>
      <c r="K61" s="144"/>
      <c r="L61" s="144"/>
      <c r="M61" s="143"/>
      <c r="N61" s="144"/>
      <c r="O61" s="143"/>
      <c r="P61" s="144"/>
      <c r="Q61" s="144"/>
      <c r="R61" s="144"/>
      <c r="S61" s="143"/>
      <c r="T61" s="144">
        <v>3</v>
      </c>
      <c r="U61" s="144" t="s">
        <v>349</v>
      </c>
      <c r="V61" s="144">
        <v>31000</v>
      </c>
      <c r="W61" s="143" t="s">
        <v>287</v>
      </c>
      <c r="X61" s="144" t="str">
        <f t="shared" si="6"/>
        <v/>
      </c>
      <c r="Y61" s="143" t="str">
        <f t="shared" si="1"/>
        <v/>
      </c>
      <c r="Z61" s="146" t="str">
        <f t="shared" si="5"/>
        <v/>
      </c>
    </row>
    <row r="62" spans="7:26">
      <c r="G62" s="142"/>
      <c r="H62" s="143"/>
      <c r="I62" s="143"/>
      <c r="J62" s="144"/>
      <c r="K62" s="144"/>
      <c r="L62" s="144"/>
      <c r="M62" s="143"/>
      <c r="N62" s="144"/>
      <c r="O62" s="143"/>
      <c r="P62" s="144"/>
      <c r="Q62" s="144"/>
      <c r="R62" s="144"/>
      <c r="S62" s="143"/>
      <c r="T62" s="144">
        <v>3</v>
      </c>
      <c r="U62" s="144" t="s">
        <v>350</v>
      </c>
      <c r="V62" s="144">
        <v>32000</v>
      </c>
      <c r="W62" s="143" t="s">
        <v>287</v>
      </c>
      <c r="X62" s="144" t="str">
        <f t="shared" si="6"/>
        <v/>
      </c>
      <c r="Y62" s="143" t="str">
        <f t="shared" si="1"/>
        <v/>
      </c>
      <c r="Z62" s="146" t="str">
        <f t="shared" si="5"/>
        <v/>
      </c>
    </row>
    <row r="63" spans="7:26">
      <c r="G63" s="142"/>
      <c r="H63" s="143"/>
      <c r="I63" s="143"/>
      <c r="J63" s="144"/>
      <c r="K63" s="144"/>
      <c r="L63" s="144"/>
      <c r="M63" s="143"/>
      <c r="N63" s="144"/>
      <c r="O63" s="143"/>
      <c r="P63" s="144"/>
      <c r="Q63" s="144"/>
      <c r="R63" s="144"/>
      <c r="S63" s="143"/>
      <c r="T63" s="144">
        <v>3</v>
      </c>
      <c r="U63" s="144" t="s">
        <v>351</v>
      </c>
      <c r="V63" s="144">
        <v>33000</v>
      </c>
      <c r="W63" s="143" t="s">
        <v>287</v>
      </c>
      <c r="X63" s="144" t="str">
        <f t="shared" si="6"/>
        <v/>
      </c>
      <c r="Y63" s="143" t="str">
        <f t="shared" si="1"/>
        <v/>
      </c>
      <c r="Z63" s="146" t="str">
        <f t="shared" si="5"/>
        <v/>
      </c>
    </row>
    <row r="64" spans="7:26">
      <c r="G64" s="142"/>
      <c r="H64" s="143"/>
      <c r="I64" s="143"/>
      <c r="J64" s="144"/>
      <c r="K64" s="144"/>
      <c r="L64" s="144"/>
      <c r="M64" s="143"/>
      <c r="N64" s="144"/>
      <c r="O64" s="143"/>
      <c r="P64" s="144"/>
      <c r="Q64" s="144"/>
      <c r="R64" s="144"/>
      <c r="S64" s="143"/>
      <c r="T64" s="144">
        <v>3</v>
      </c>
      <c r="U64" s="144" t="s">
        <v>352</v>
      </c>
      <c r="V64" s="144">
        <v>34000</v>
      </c>
      <c r="W64" s="143" t="s">
        <v>287</v>
      </c>
      <c r="X64" s="144" t="str">
        <f t="shared" si="6"/>
        <v/>
      </c>
      <c r="Y64" s="143" t="str">
        <f t="shared" si="1"/>
        <v/>
      </c>
      <c r="Z64" s="146" t="str">
        <f t="shared" si="5"/>
        <v/>
      </c>
    </row>
    <row r="65" spans="7:26">
      <c r="G65" s="142"/>
      <c r="H65" s="143"/>
      <c r="I65" s="143"/>
      <c r="J65" s="144"/>
      <c r="K65" s="144"/>
      <c r="L65" s="144"/>
      <c r="M65" s="143"/>
      <c r="N65" s="144"/>
      <c r="O65" s="143"/>
      <c r="P65" s="144"/>
      <c r="Q65" s="144"/>
      <c r="R65" s="144"/>
      <c r="S65" s="143"/>
      <c r="T65" s="144">
        <v>3</v>
      </c>
      <c r="U65" s="144" t="s">
        <v>353</v>
      </c>
      <c r="V65" s="144">
        <v>36000</v>
      </c>
      <c r="W65" s="143" t="s">
        <v>287</v>
      </c>
      <c r="X65" s="144" t="str">
        <f t="shared" si="6"/>
        <v/>
      </c>
      <c r="Y65" s="143" t="str">
        <f t="shared" si="1"/>
        <v/>
      </c>
      <c r="Z65" s="146" t="str">
        <f t="shared" si="5"/>
        <v/>
      </c>
    </row>
    <row r="66" spans="7:26">
      <c r="G66" s="142"/>
      <c r="H66" s="143"/>
      <c r="I66" s="143"/>
      <c r="J66" s="144"/>
      <c r="K66" s="144"/>
      <c r="L66" s="144"/>
      <c r="M66" s="143"/>
      <c r="N66" s="144"/>
      <c r="O66" s="143"/>
      <c r="P66" s="144"/>
      <c r="Q66" s="144"/>
      <c r="R66" s="144"/>
      <c r="S66" s="143"/>
      <c r="T66" s="144">
        <v>3</v>
      </c>
      <c r="U66" s="144" t="s">
        <v>354</v>
      </c>
      <c r="V66" s="144">
        <v>37000</v>
      </c>
      <c r="W66" s="143" t="s">
        <v>287</v>
      </c>
      <c r="X66" s="144" t="str">
        <f t="shared" si="6"/>
        <v/>
      </c>
      <c r="Y66" s="143" t="str">
        <f t="shared" si="1"/>
        <v/>
      </c>
      <c r="Z66" s="146" t="str">
        <f t="shared" si="5"/>
        <v/>
      </c>
    </row>
    <row r="67" spans="7:26">
      <c r="G67" s="142"/>
      <c r="H67" s="143"/>
      <c r="I67" s="143"/>
      <c r="J67" s="144"/>
      <c r="K67" s="144"/>
      <c r="L67" s="144"/>
      <c r="M67" s="143"/>
      <c r="N67" s="144"/>
      <c r="O67" s="143"/>
      <c r="P67" s="144"/>
      <c r="Q67" s="144"/>
      <c r="R67" s="144"/>
      <c r="S67" s="143"/>
      <c r="T67" s="144">
        <v>3</v>
      </c>
      <c r="U67" s="144" t="s">
        <v>355</v>
      </c>
      <c r="V67" s="144">
        <v>38000</v>
      </c>
      <c r="W67" s="143" t="s">
        <v>287</v>
      </c>
      <c r="X67" s="144" t="str">
        <f t="shared" si="6"/>
        <v/>
      </c>
      <c r="Y67" s="143" t="str">
        <f t="shared" si="1"/>
        <v/>
      </c>
      <c r="Z67" s="146" t="str">
        <f t="shared" si="5"/>
        <v/>
      </c>
    </row>
    <row r="68" spans="7:26">
      <c r="G68" s="142"/>
      <c r="H68" s="143"/>
      <c r="I68" s="143"/>
      <c r="J68" s="144"/>
      <c r="K68" s="144"/>
      <c r="L68" s="144"/>
      <c r="M68" s="143"/>
      <c r="N68" s="144"/>
      <c r="O68" s="143"/>
      <c r="P68" s="144"/>
      <c r="Q68" s="144"/>
      <c r="R68" s="144"/>
      <c r="S68" s="143"/>
      <c r="T68" s="144">
        <v>3</v>
      </c>
      <c r="U68" s="144" t="s">
        <v>356</v>
      </c>
      <c r="V68" s="144">
        <v>39000</v>
      </c>
      <c r="W68" s="143" t="s">
        <v>287</v>
      </c>
      <c r="X68" s="144" t="str">
        <f t="shared" si="6"/>
        <v/>
      </c>
      <c r="Y68" s="143" t="str">
        <f t="shared" si="1"/>
        <v/>
      </c>
      <c r="Z68" s="146" t="str">
        <f t="shared" si="5"/>
        <v/>
      </c>
    </row>
    <row r="69" spans="7:26">
      <c r="G69" s="142"/>
      <c r="H69" s="143"/>
      <c r="I69" s="143"/>
      <c r="J69" s="144"/>
      <c r="K69" s="144"/>
      <c r="L69" s="144"/>
      <c r="M69" s="143"/>
      <c r="N69" s="144"/>
      <c r="O69" s="143"/>
      <c r="P69" s="144"/>
      <c r="Q69" s="144"/>
      <c r="R69" s="144"/>
      <c r="S69" s="143"/>
      <c r="T69" s="144">
        <v>3</v>
      </c>
      <c r="U69" s="144" t="s">
        <v>357</v>
      </c>
      <c r="V69" s="144">
        <v>40000</v>
      </c>
      <c r="W69" s="143" t="s">
        <v>287</v>
      </c>
      <c r="X69" s="144" t="str">
        <f t="shared" si="6"/>
        <v/>
      </c>
      <c r="Y69" s="143" t="str">
        <f t="shared" si="1"/>
        <v/>
      </c>
      <c r="Z69" s="146" t="str">
        <f t="shared" si="5"/>
        <v/>
      </c>
    </row>
    <row r="70" spans="7:26">
      <c r="G70" s="142"/>
      <c r="H70" s="143"/>
      <c r="I70" s="143"/>
      <c r="J70" s="144"/>
      <c r="K70" s="144"/>
      <c r="L70" s="144"/>
      <c r="M70" s="143"/>
      <c r="N70" s="144"/>
      <c r="O70" s="143"/>
      <c r="P70" s="144"/>
      <c r="Q70" s="144"/>
      <c r="R70" s="144"/>
      <c r="S70" s="143"/>
      <c r="T70" s="144">
        <v>3</v>
      </c>
      <c r="U70" s="144" t="s">
        <v>358</v>
      </c>
      <c r="V70" s="144">
        <v>41000</v>
      </c>
      <c r="W70" s="143" t="s">
        <v>287</v>
      </c>
      <c r="X70" s="144" t="str">
        <f t="shared" si="6"/>
        <v/>
      </c>
      <c r="Y70" s="143" t="str">
        <f t="shared" si="1"/>
        <v/>
      </c>
      <c r="Z70" s="146" t="str">
        <f t="shared" si="5"/>
        <v/>
      </c>
    </row>
    <row r="71" spans="7:26">
      <c r="G71" s="142"/>
      <c r="H71" s="143"/>
      <c r="I71" s="143"/>
      <c r="J71" s="144"/>
      <c r="K71" s="144"/>
      <c r="L71" s="144"/>
      <c r="M71" s="143"/>
      <c r="N71" s="144"/>
      <c r="O71" s="143"/>
      <c r="P71" s="144"/>
      <c r="Q71" s="144"/>
      <c r="R71" s="144"/>
      <c r="S71" s="143"/>
      <c r="T71" s="144">
        <v>3</v>
      </c>
      <c r="U71" s="144" t="s">
        <v>359</v>
      </c>
      <c r="V71" s="144">
        <v>42000</v>
      </c>
      <c r="W71" s="143" t="s">
        <v>287</v>
      </c>
      <c r="X71" s="144" t="str">
        <f t="shared" si="6"/>
        <v/>
      </c>
      <c r="Y71" s="143" t="str">
        <f t="shared" si="1"/>
        <v/>
      </c>
      <c r="Z71" s="146" t="str">
        <f t="shared" si="5"/>
        <v/>
      </c>
    </row>
    <row r="72" spans="7:26">
      <c r="G72" s="142"/>
      <c r="H72" s="143"/>
      <c r="I72" s="143"/>
      <c r="J72" s="144"/>
      <c r="K72" s="144"/>
      <c r="L72" s="144"/>
      <c r="M72" s="143"/>
      <c r="N72" s="144"/>
      <c r="O72" s="143"/>
      <c r="P72" s="144"/>
      <c r="Q72" s="144"/>
      <c r="R72" s="144"/>
      <c r="S72" s="143"/>
      <c r="T72" s="144">
        <v>3</v>
      </c>
      <c r="U72" s="144" t="s">
        <v>360</v>
      </c>
      <c r="V72" s="144">
        <v>43000</v>
      </c>
      <c r="W72" s="143" t="s">
        <v>287</v>
      </c>
      <c r="X72" s="144" t="str">
        <f t="shared" si="6"/>
        <v/>
      </c>
      <c r="Y72" s="143" t="str">
        <f t="shared" si="1"/>
        <v/>
      </c>
      <c r="Z72" s="146" t="str">
        <f t="shared" si="5"/>
        <v/>
      </c>
    </row>
    <row r="73" spans="7:26">
      <c r="G73" s="142"/>
      <c r="H73" s="143"/>
      <c r="I73" s="143"/>
      <c r="J73" s="144"/>
      <c r="K73" s="144"/>
      <c r="L73" s="144"/>
      <c r="M73" s="143"/>
      <c r="N73" s="144"/>
      <c r="O73" s="143"/>
      <c r="P73" s="144"/>
      <c r="Q73" s="144"/>
      <c r="R73" s="144"/>
      <c r="S73" s="143"/>
      <c r="T73" s="144">
        <v>3</v>
      </c>
      <c r="U73" s="144" t="s">
        <v>361</v>
      </c>
      <c r="V73" s="144">
        <v>44000</v>
      </c>
      <c r="W73" s="143" t="s">
        <v>287</v>
      </c>
      <c r="X73" s="144" t="str">
        <f t="shared" si="6"/>
        <v/>
      </c>
      <c r="Y73" s="143" t="str">
        <f t="shared" si="1"/>
        <v/>
      </c>
      <c r="Z73" s="146" t="str">
        <f t="shared" si="5"/>
        <v/>
      </c>
    </row>
    <row r="74" spans="7:26">
      <c r="G74" s="142"/>
      <c r="H74" s="143"/>
      <c r="I74" s="143"/>
      <c r="J74" s="144"/>
      <c r="K74" s="144"/>
      <c r="L74" s="144"/>
      <c r="M74" s="143"/>
      <c r="N74" s="144"/>
      <c r="O74" s="143"/>
      <c r="P74" s="144"/>
      <c r="Q74" s="144"/>
      <c r="R74" s="144"/>
      <c r="S74" s="143"/>
      <c r="T74" s="144">
        <v>3</v>
      </c>
      <c r="U74" s="144" t="s">
        <v>362</v>
      </c>
      <c r="V74" s="144">
        <v>45000</v>
      </c>
      <c r="W74" s="143" t="s">
        <v>287</v>
      </c>
      <c r="X74" s="144" t="str">
        <f t="shared" si="6"/>
        <v/>
      </c>
      <c r="Y74" s="143" t="str">
        <f t="shared" si="1"/>
        <v/>
      </c>
      <c r="Z74" s="146" t="str">
        <f t="shared" si="5"/>
        <v/>
      </c>
    </row>
    <row r="75" spans="7:26">
      <c r="G75" s="142"/>
      <c r="H75" s="143"/>
      <c r="I75" s="143"/>
      <c r="J75" s="144"/>
      <c r="K75" s="144"/>
      <c r="L75" s="144"/>
      <c r="M75" s="143"/>
      <c r="N75" s="144"/>
      <c r="O75" s="143"/>
      <c r="P75" s="144"/>
      <c r="Q75" s="144"/>
      <c r="R75" s="144"/>
      <c r="S75" s="143"/>
      <c r="T75" s="144">
        <v>4</v>
      </c>
      <c r="U75" s="144" t="s">
        <v>363</v>
      </c>
      <c r="V75" s="144">
        <v>46000</v>
      </c>
      <c r="W75" s="143" t="s">
        <v>287</v>
      </c>
      <c r="X75" s="144" t="str">
        <f t="shared" si="6"/>
        <v/>
      </c>
      <c r="Y75" s="143" t="str">
        <f t="shared" si="1"/>
        <v/>
      </c>
      <c r="Z75" s="146" t="str">
        <f t="shared" si="5"/>
        <v/>
      </c>
    </row>
    <row r="76" spans="7:26" ht="16.5" thickBot="1">
      <c r="G76" s="150"/>
      <c r="H76" s="151"/>
      <c r="I76" s="151"/>
      <c r="J76" s="152"/>
      <c r="K76" s="152"/>
      <c r="L76" s="152"/>
      <c r="M76" s="151"/>
      <c r="N76" s="152"/>
      <c r="O76" s="151"/>
      <c r="P76" s="152"/>
      <c r="Q76" s="152"/>
      <c r="R76" s="152"/>
      <c r="S76" s="151"/>
      <c r="T76" s="152">
        <v>3</v>
      </c>
      <c r="U76" s="152" t="s">
        <v>364</v>
      </c>
      <c r="V76" s="152">
        <v>47000</v>
      </c>
      <c r="W76" s="151" t="s">
        <v>287</v>
      </c>
      <c r="X76" s="152" t="str">
        <f t="shared" si="6"/>
        <v/>
      </c>
      <c r="Y76" s="151" t="str">
        <f t="shared" ref="Y76" si="7">IF(X76="","","○")</f>
        <v/>
      </c>
      <c r="Z76" s="153" t="str">
        <f t="shared" si="5"/>
        <v/>
      </c>
    </row>
  </sheetData>
  <phoneticPr fontId="10"/>
  <pageMargins left="0.70866141732283472" right="0.70866141732283472" top="0.74803149606299213" bottom="0.74803149606299213" header="0.31496062992125984" footer="0.31496062992125984"/>
  <pageSetup paperSize="8" scale="67"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5A7CC-A70F-4126-9FCC-6920BB8B4612}">
  <sheetPr>
    <pageSetUpPr fitToPage="1"/>
  </sheetPr>
  <dimension ref="A1:BY2"/>
  <sheetViews>
    <sheetView topLeftCell="D1" zoomScale="80" zoomScaleNormal="80" workbookViewId="0">
      <selection activeCell="E24" sqref="E24"/>
    </sheetView>
  </sheetViews>
  <sheetFormatPr defaultRowHeight="13.5"/>
  <cols>
    <col min="77" max="77" width="19.5" customWidth="1"/>
  </cols>
  <sheetData>
    <row r="1" spans="1:77" ht="140.25">
      <c r="A1" s="154" t="s">
        <v>365</v>
      </c>
      <c r="B1" s="154" t="s">
        <v>366</v>
      </c>
      <c r="C1" s="155" t="s">
        <v>367</v>
      </c>
      <c r="D1" s="154" t="s">
        <v>368</v>
      </c>
      <c r="E1" s="154" t="s">
        <v>369</v>
      </c>
      <c r="F1" s="154" t="s">
        <v>370</v>
      </c>
      <c r="G1" s="154" t="s">
        <v>371</v>
      </c>
      <c r="H1" s="154" t="s">
        <v>372</v>
      </c>
      <c r="I1" s="154" t="s">
        <v>373</v>
      </c>
      <c r="J1" s="154" t="s">
        <v>374</v>
      </c>
      <c r="K1" s="154" t="s">
        <v>375</v>
      </c>
      <c r="L1" s="154" t="s">
        <v>376</v>
      </c>
      <c r="M1" s="154" t="s">
        <v>377</v>
      </c>
      <c r="N1" s="154" t="s">
        <v>378</v>
      </c>
      <c r="O1" s="154" t="s">
        <v>379</v>
      </c>
      <c r="P1" s="154" t="s">
        <v>380</v>
      </c>
      <c r="Q1" s="154" t="s">
        <v>381</v>
      </c>
      <c r="R1" s="154" t="s">
        <v>382</v>
      </c>
      <c r="S1" s="154" t="s">
        <v>383</v>
      </c>
      <c r="T1" s="154" t="s">
        <v>384</v>
      </c>
      <c r="U1" s="154" t="s">
        <v>385</v>
      </c>
      <c r="V1" s="154" t="s">
        <v>386</v>
      </c>
      <c r="W1" s="154" t="s">
        <v>387</v>
      </c>
      <c r="X1" s="154" t="s">
        <v>388</v>
      </c>
      <c r="Y1" s="154" t="s">
        <v>389</v>
      </c>
      <c r="Z1" s="154" t="s">
        <v>390</v>
      </c>
      <c r="AA1" s="154" t="s">
        <v>391</v>
      </c>
      <c r="AB1" s="154" t="s">
        <v>392</v>
      </c>
      <c r="AC1" s="154" t="s">
        <v>393</v>
      </c>
      <c r="AD1" s="154" t="s">
        <v>394</v>
      </c>
      <c r="AE1" s="154" t="s">
        <v>395</v>
      </c>
      <c r="AF1" s="154" t="s">
        <v>396</v>
      </c>
      <c r="AG1" s="154" t="s">
        <v>397</v>
      </c>
      <c r="AH1" s="154" t="s">
        <v>398</v>
      </c>
      <c r="AI1" s="154" t="s">
        <v>399</v>
      </c>
      <c r="AJ1" s="154" t="s">
        <v>400</v>
      </c>
      <c r="AK1" s="154" t="s">
        <v>401</v>
      </c>
      <c r="AL1" s="154" t="s">
        <v>402</v>
      </c>
      <c r="AM1" s="154" t="s">
        <v>403</v>
      </c>
      <c r="AN1" s="154" t="s">
        <v>404</v>
      </c>
      <c r="AO1" s="154" t="s">
        <v>405</v>
      </c>
      <c r="AP1" s="154" t="s">
        <v>406</v>
      </c>
      <c r="AQ1" s="154" t="s">
        <v>407</v>
      </c>
      <c r="AR1" s="154" t="s">
        <v>408</v>
      </c>
      <c r="AS1" s="154" t="s">
        <v>409</v>
      </c>
      <c r="AT1" s="154" t="s">
        <v>410</v>
      </c>
      <c r="AU1" s="154" t="s">
        <v>411</v>
      </c>
      <c r="AV1" s="154" t="s">
        <v>412</v>
      </c>
      <c r="AW1" s="154" t="s">
        <v>413</v>
      </c>
      <c r="AX1" s="154" t="s">
        <v>414</v>
      </c>
      <c r="AY1" s="154" t="s">
        <v>415</v>
      </c>
      <c r="AZ1" s="154" t="s">
        <v>416</v>
      </c>
      <c r="BA1" s="154" t="s">
        <v>417</v>
      </c>
      <c r="BB1" s="154" t="s">
        <v>418</v>
      </c>
      <c r="BC1" s="154" t="s">
        <v>419</v>
      </c>
      <c r="BD1" s="154" t="s">
        <v>420</v>
      </c>
      <c r="BE1" s="154" t="s">
        <v>421</v>
      </c>
      <c r="BF1" s="154" t="s">
        <v>422</v>
      </c>
      <c r="BG1" s="154" t="s">
        <v>423</v>
      </c>
      <c r="BH1" s="156" t="s">
        <v>424</v>
      </c>
      <c r="BI1" s="156" t="s">
        <v>425</v>
      </c>
      <c r="BJ1" s="156" t="s">
        <v>426</v>
      </c>
      <c r="BK1" s="156" t="s">
        <v>427</v>
      </c>
      <c r="BL1" s="156" t="s">
        <v>428</v>
      </c>
      <c r="BM1" s="156" t="s">
        <v>429</v>
      </c>
      <c r="BN1" s="156" t="s">
        <v>430</v>
      </c>
      <c r="BO1" s="156" t="s">
        <v>431</v>
      </c>
      <c r="BP1" s="156" t="s">
        <v>432</v>
      </c>
      <c r="BQ1" s="156" t="s">
        <v>433</v>
      </c>
      <c r="BR1" s="156" t="s">
        <v>434</v>
      </c>
      <c r="BS1" s="156" t="s">
        <v>435</v>
      </c>
      <c r="BT1" s="157" t="s">
        <v>436</v>
      </c>
      <c r="BU1" s="157" t="s">
        <v>437</v>
      </c>
      <c r="BV1" s="157" t="s">
        <v>438</v>
      </c>
      <c r="BW1" s="157" t="s">
        <v>439</v>
      </c>
      <c r="BY1" s="158" t="s">
        <v>41</v>
      </c>
    </row>
    <row r="2" spans="1:77">
      <c r="P2" t="str">
        <f>転記・変換・判定!D2</f>
        <v>000</v>
      </c>
      <c r="Q2" t="str">
        <f>転記・変換・判定!D3</f>
        <v>0000</v>
      </c>
      <c r="R2" t="e">
        <f>転記・変換・判定!D13</f>
        <v>#VALUE!</v>
      </c>
      <c r="S2" t="str">
        <f>IF(転記・変換・判定!C14="○",転記・変換・判定!E14,転記・変換・判定!E15)</f>
        <v>０</v>
      </c>
      <c r="V2" t="str">
        <f>転記・変換・判定!D4</f>
        <v>０</v>
      </c>
      <c r="W2" t="str">
        <f>転記・変換・判定!D5</f>
        <v>０</v>
      </c>
      <c r="Y2" t="str">
        <f>転記・変換・判定!D7</f>
        <v/>
      </c>
      <c r="Z2" t="str">
        <f>転記・変換・判定!D8</f>
        <v>0</v>
      </c>
      <c r="AA2" t="str">
        <f>転記・変換・判定!D9</f>
        <v>0</v>
      </c>
      <c r="AB2" t="str">
        <f>転記・変換・判定!D10</f>
        <v>0</v>
      </c>
    </row>
  </sheetData>
  <phoneticPr fontId="10"/>
  <pageMargins left="0.70866141732283472" right="0.70866141732283472" top="0.74803149606299213" bottom="0.74803149606299213" header="0.31496062992125984" footer="0.31496062992125984"/>
  <pageSetup paperSize="8" scale="27"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174</v>
      </c>
    </row>
    <row r="2" spans="1:4">
      <c r="A2">
        <v>1</v>
      </c>
      <c r="B2" t="s">
        <v>175</v>
      </c>
      <c r="C2">
        <v>200</v>
      </c>
      <c r="D2" t="s">
        <v>131</v>
      </c>
    </row>
    <row r="3" spans="1:4">
      <c r="A3">
        <v>2</v>
      </c>
      <c r="B3" t="s">
        <v>176</v>
      </c>
      <c r="C3">
        <v>300</v>
      </c>
      <c r="D3" t="s">
        <v>131</v>
      </c>
    </row>
    <row r="4" spans="1:4">
      <c r="A4">
        <v>3</v>
      </c>
      <c r="B4" t="s">
        <v>177</v>
      </c>
      <c r="C4">
        <v>400</v>
      </c>
      <c r="D4" t="s">
        <v>131</v>
      </c>
    </row>
    <row r="5" spans="1:4">
      <c r="A5">
        <v>4</v>
      </c>
      <c r="B5" t="s">
        <v>178</v>
      </c>
      <c r="C5">
        <v>500</v>
      </c>
      <c r="D5" t="s">
        <v>131</v>
      </c>
    </row>
    <row r="6" spans="1:4">
      <c r="A6">
        <v>5</v>
      </c>
      <c r="B6" t="s">
        <v>135</v>
      </c>
      <c r="C6">
        <v>200</v>
      </c>
      <c r="D6" t="s">
        <v>131</v>
      </c>
    </row>
    <row r="7" spans="1:4">
      <c r="A7">
        <v>6</v>
      </c>
      <c r="B7" t="s">
        <v>136</v>
      </c>
      <c r="C7">
        <v>200</v>
      </c>
      <c r="D7" t="s">
        <v>131</v>
      </c>
    </row>
    <row r="8" spans="1:4">
      <c r="A8">
        <v>7</v>
      </c>
      <c r="B8" t="s">
        <v>137</v>
      </c>
      <c r="C8">
        <v>200</v>
      </c>
      <c r="D8" t="s">
        <v>131</v>
      </c>
    </row>
    <row r="9" spans="1:4">
      <c r="A9">
        <v>8</v>
      </c>
      <c r="B9" t="s">
        <v>179</v>
      </c>
      <c r="C9">
        <v>200</v>
      </c>
      <c r="D9" t="s">
        <v>131</v>
      </c>
    </row>
    <row r="10" spans="1:4">
      <c r="A10">
        <v>9</v>
      </c>
      <c r="B10" t="s">
        <v>180</v>
      </c>
      <c r="C10">
        <v>300</v>
      </c>
      <c r="D10" t="s">
        <v>134</v>
      </c>
    </row>
    <row r="11" spans="1:4">
      <c r="A11">
        <v>10</v>
      </c>
      <c r="B11" t="s">
        <v>181</v>
      </c>
      <c r="C11">
        <v>400</v>
      </c>
      <c r="D11" t="s">
        <v>134</v>
      </c>
    </row>
    <row r="12" spans="1:4">
      <c r="A12">
        <v>11</v>
      </c>
      <c r="B12" t="s">
        <v>182</v>
      </c>
      <c r="C12">
        <v>200</v>
      </c>
      <c r="D12" t="s">
        <v>131</v>
      </c>
    </row>
    <row r="13" spans="1:4">
      <c r="A13">
        <v>12</v>
      </c>
      <c r="B13" t="s">
        <v>215</v>
      </c>
      <c r="C13">
        <v>200</v>
      </c>
      <c r="D13" t="s">
        <v>131</v>
      </c>
    </row>
    <row r="14" spans="1:4">
      <c r="A14">
        <v>13</v>
      </c>
      <c r="B14" t="s">
        <v>141</v>
      </c>
      <c r="C14">
        <v>200</v>
      </c>
      <c r="D14" t="s">
        <v>131</v>
      </c>
    </row>
    <row r="15" spans="1:4">
      <c r="A15">
        <v>14</v>
      </c>
      <c r="B15" t="s">
        <v>138</v>
      </c>
      <c r="C15">
        <v>200</v>
      </c>
      <c r="D15" t="s">
        <v>131</v>
      </c>
    </row>
    <row r="16" spans="1:4">
      <c r="A16">
        <v>15</v>
      </c>
      <c r="B16" t="s">
        <v>139</v>
      </c>
      <c r="C16">
        <v>200</v>
      </c>
      <c r="D16" t="s">
        <v>131</v>
      </c>
    </row>
    <row r="17" spans="1:6">
      <c r="A17">
        <v>16</v>
      </c>
      <c r="B17" t="s">
        <v>183</v>
      </c>
      <c r="C17">
        <v>200</v>
      </c>
      <c r="D17" t="s">
        <v>131</v>
      </c>
    </row>
    <row r="18" spans="1:6">
      <c r="A18">
        <v>17</v>
      </c>
      <c r="B18" t="s">
        <v>132</v>
      </c>
      <c r="C18">
        <v>200</v>
      </c>
      <c r="D18" t="s">
        <v>131</v>
      </c>
    </row>
    <row r="19" spans="1:6">
      <c r="A19">
        <v>18</v>
      </c>
      <c r="B19" t="s">
        <v>142</v>
      </c>
      <c r="C19">
        <v>200</v>
      </c>
      <c r="D19" t="s">
        <v>131</v>
      </c>
    </row>
    <row r="20" spans="1:6">
      <c r="A20">
        <v>19</v>
      </c>
      <c r="B20" t="s">
        <v>184</v>
      </c>
      <c r="C20">
        <v>200</v>
      </c>
      <c r="D20" t="s">
        <v>131</v>
      </c>
    </row>
    <row r="21" spans="1:6">
      <c r="A21">
        <v>20</v>
      </c>
      <c r="B21" t="s">
        <v>216</v>
      </c>
      <c r="C21">
        <v>200</v>
      </c>
      <c r="D21" t="s">
        <v>131</v>
      </c>
    </row>
    <row r="22" spans="1:6">
      <c r="A22">
        <v>21</v>
      </c>
      <c r="B22" t="s">
        <v>143</v>
      </c>
      <c r="C22">
        <v>200</v>
      </c>
      <c r="D22" t="s">
        <v>131</v>
      </c>
    </row>
    <row r="23" spans="1:6">
      <c r="A23">
        <v>22</v>
      </c>
      <c r="B23" t="s">
        <v>140</v>
      </c>
      <c r="C23">
        <v>200</v>
      </c>
      <c r="D23" t="s">
        <v>131</v>
      </c>
    </row>
    <row r="24" spans="1:6">
      <c r="A24">
        <v>23</v>
      </c>
      <c r="B24" t="s">
        <v>144</v>
      </c>
      <c r="C24">
        <v>6</v>
      </c>
      <c r="D24" t="s">
        <v>134</v>
      </c>
      <c r="E24">
        <v>18</v>
      </c>
      <c r="F24" t="s">
        <v>191</v>
      </c>
    </row>
    <row r="25" spans="1:6">
      <c r="A25">
        <v>24</v>
      </c>
      <c r="B25" t="s">
        <v>146</v>
      </c>
      <c r="C25">
        <v>6</v>
      </c>
      <c r="D25" t="s">
        <v>134</v>
      </c>
      <c r="E25">
        <v>18</v>
      </c>
      <c r="F25" t="s">
        <v>191</v>
      </c>
    </row>
    <row r="26" spans="1:6">
      <c r="A26">
        <v>25</v>
      </c>
      <c r="B26" t="s">
        <v>147</v>
      </c>
      <c r="C26">
        <v>6</v>
      </c>
      <c r="D26" t="s">
        <v>134</v>
      </c>
      <c r="E26">
        <v>18</v>
      </c>
      <c r="F26" t="s">
        <v>191</v>
      </c>
    </row>
    <row r="27" spans="1:6">
      <c r="A27">
        <v>26</v>
      </c>
      <c r="B27" t="s">
        <v>145</v>
      </c>
      <c r="C27">
        <v>6</v>
      </c>
      <c r="D27" t="s">
        <v>134</v>
      </c>
      <c r="E27">
        <v>18</v>
      </c>
      <c r="F27" t="s">
        <v>191</v>
      </c>
    </row>
    <row r="28" spans="1:6">
      <c r="A28">
        <v>27</v>
      </c>
      <c r="B28" t="s">
        <v>133</v>
      </c>
      <c r="C28">
        <v>6</v>
      </c>
      <c r="D28" t="s">
        <v>134</v>
      </c>
      <c r="E28">
        <v>18</v>
      </c>
      <c r="F28" t="s">
        <v>191</v>
      </c>
    </row>
    <row r="29" spans="1:6">
      <c r="A29">
        <v>28</v>
      </c>
      <c r="B29" t="s">
        <v>185</v>
      </c>
      <c r="C29">
        <v>6</v>
      </c>
      <c r="D29" t="s">
        <v>134</v>
      </c>
      <c r="E29">
        <v>18</v>
      </c>
      <c r="F29" t="s">
        <v>191</v>
      </c>
    </row>
    <row r="30" spans="1:6">
      <c r="A30">
        <v>29</v>
      </c>
      <c r="B30" t="s">
        <v>186</v>
      </c>
      <c r="C30">
        <v>6</v>
      </c>
      <c r="D30" t="s">
        <v>134</v>
      </c>
      <c r="E30">
        <v>18</v>
      </c>
      <c r="F30" t="s">
        <v>191</v>
      </c>
    </row>
    <row r="32" spans="1:6">
      <c r="B32" t="s">
        <v>192</v>
      </c>
    </row>
    <row r="33" spans="2:2">
      <c r="B33" t="s">
        <v>193</v>
      </c>
    </row>
    <row r="34" spans="2:2">
      <c r="B34" t="s">
        <v>194</v>
      </c>
    </row>
    <row r="35" spans="2:2">
      <c r="B35" t="s">
        <v>195</v>
      </c>
    </row>
    <row r="36" spans="2:2">
      <c r="B36" t="s">
        <v>196</v>
      </c>
    </row>
    <row r="37" spans="2:2">
      <c r="B37" t="s">
        <v>197</v>
      </c>
    </row>
    <row r="38" spans="2:2">
      <c r="B38" t="s">
        <v>198</v>
      </c>
    </row>
    <row r="39" spans="2:2">
      <c r="B39" t="s">
        <v>199</v>
      </c>
    </row>
    <row r="40" spans="2:2">
      <c r="B40" t="s">
        <v>200</v>
      </c>
    </row>
    <row r="41" spans="2:2">
      <c r="B41" t="s">
        <v>201</v>
      </c>
    </row>
    <row r="42" spans="2:2">
      <c r="B42" t="s">
        <v>202</v>
      </c>
    </row>
    <row r="43" spans="2:2">
      <c r="B43" t="s">
        <v>203</v>
      </c>
    </row>
    <row r="44" spans="2:2">
      <c r="B44" t="s">
        <v>34</v>
      </c>
    </row>
    <row r="45" spans="2:2">
      <c r="B45" t="s">
        <v>204</v>
      </c>
    </row>
    <row r="46" spans="2:2">
      <c r="B46" t="s">
        <v>205</v>
      </c>
    </row>
    <row r="47" spans="2:2">
      <c r="B47" t="s">
        <v>206</v>
      </c>
    </row>
    <row r="48" spans="2:2">
      <c r="B48" t="s">
        <v>207</v>
      </c>
    </row>
    <row r="49" spans="2:2">
      <c r="B49" t="s">
        <v>208</v>
      </c>
    </row>
    <row r="50" spans="2:2">
      <c r="B50" t="s">
        <v>209</v>
      </c>
    </row>
    <row r="51" spans="2:2">
      <c r="B51" t="s">
        <v>210</v>
      </c>
    </row>
    <row r="52" spans="2:2">
      <c r="B52" t="s">
        <v>148</v>
      </c>
    </row>
    <row r="53" spans="2:2">
      <c r="B53" t="s">
        <v>149</v>
      </c>
    </row>
    <row r="54" spans="2:2">
      <c r="B54" t="s">
        <v>150</v>
      </c>
    </row>
    <row r="55" spans="2:2">
      <c r="B55" t="s">
        <v>151</v>
      </c>
    </row>
    <row r="56" spans="2:2">
      <c r="B56" t="s">
        <v>152</v>
      </c>
    </row>
    <row r="57" spans="2:2">
      <c r="B57" t="s">
        <v>153</v>
      </c>
    </row>
    <row r="58" spans="2:2">
      <c r="B58" t="s">
        <v>154</v>
      </c>
    </row>
    <row r="59" spans="2:2">
      <c r="B59" t="s">
        <v>155</v>
      </c>
    </row>
    <row r="60" spans="2:2">
      <c r="B60" t="s">
        <v>156</v>
      </c>
    </row>
    <row r="61" spans="2:2">
      <c r="B61" t="s">
        <v>157</v>
      </c>
    </row>
    <row r="62" spans="2:2">
      <c r="B62" t="s">
        <v>158</v>
      </c>
    </row>
    <row r="63" spans="2:2">
      <c r="B63" t="s">
        <v>159</v>
      </c>
    </row>
    <row r="64" spans="2:2">
      <c r="B64" t="s">
        <v>160</v>
      </c>
    </row>
    <row r="65" spans="2:2">
      <c r="B65" t="s">
        <v>161</v>
      </c>
    </row>
    <row r="66" spans="2:2">
      <c r="B66" t="s">
        <v>162</v>
      </c>
    </row>
    <row r="67" spans="2:2">
      <c r="B67" t="s">
        <v>163</v>
      </c>
    </row>
    <row r="68" spans="2:2">
      <c r="B68" t="s">
        <v>164</v>
      </c>
    </row>
    <row r="69" spans="2:2">
      <c r="B69" t="s">
        <v>165</v>
      </c>
    </row>
    <row r="70" spans="2:2">
      <c r="B70" t="s">
        <v>166</v>
      </c>
    </row>
    <row r="71" spans="2:2">
      <c r="B71" t="s">
        <v>167</v>
      </c>
    </row>
    <row r="72" spans="2:2">
      <c r="B72" t="s">
        <v>168</v>
      </c>
    </row>
    <row r="73" spans="2:2">
      <c r="B73" t="s">
        <v>169</v>
      </c>
    </row>
    <row r="74" spans="2:2">
      <c r="B74" t="s">
        <v>170</v>
      </c>
    </row>
    <row r="75" spans="2:2">
      <c r="B75" t="s">
        <v>171</v>
      </c>
    </row>
    <row r="76" spans="2:2">
      <c r="B76" t="s">
        <v>172</v>
      </c>
    </row>
    <row r="77" spans="2:2">
      <c r="B77" t="s">
        <v>173</v>
      </c>
    </row>
    <row r="78" spans="2:2">
      <c r="B78" t="s">
        <v>211</v>
      </c>
    </row>
  </sheetData>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CAEFA-96F4-4CC0-9F43-BFB4AC1C81A4}">
  <dimension ref="A1:Y25"/>
  <sheetViews>
    <sheetView showZeros="0" view="pageBreakPreview" zoomScaleNormal="100" zoomScaleSheetLayoutView="100" workbookViewId="0">
      <selection activeCell="E8" sqref="E8:H8"/>
    </sheetView>
  </sheetViews>
  <sheetFormatPr defaultColWidth="8.75" defaultRowHeight="13.5"/>
  <cols>
    <col min="1" max="1" width="1.875" style="113" customWidth="1"/>
    <col min="2" max="2" width="21.25" customWidth="1"/>
    <col min="3" max="3" width="12.5" customWidth="1"/>
    <col min="4" max="4" width="12.875" customWidth="1"/>
    <col min="5" max="5" width="7.375" customWidth="1"/>
    <col min="6" max="6" width="3.625" customWidth="1"/>
    <col min="7" max="7" width="10.125" customWidth="1"/>
    <col min="8" max="8" width="9" customWidth="1"/>
    <col min="9" max="9" width="4.375" customWidth="1"/>
    <col min="10" max="10" width="1.875" style="113" customWidth="1"/>
  </cols>
  <sheetData>
    <row r="1" spans="1:25" s="113" customFormat="1" ht="20.100000000000001" customHeight="1">
      <c r="A1" s="113" t="s">
        <v>247</v>
      </c>
    </row>
    <row r="2" spans="1:25" s="113" customFormat="1" ht="20.100000000000001" customHeight="1">
      <c r="Y2" s="114"/>
    </row>
    <row r="3" spans="1:25" s="113" customFormat="1" ht="20.100000000000001" customHeight="1">
      <c r="B3" s="171" t="s">
        <v>221</v>
      </c>
      <c r="C3" s="171"/>
      <c r="D3" s="171"/>
      <c r="E3" s="171"/>
      <c r="F3" s="171"/>
      <c r="G3" s="171"/>
      <c r="H3" s="171"/>
      <c r="I3" s="171"/>
      <c r="K3" s="115"/>
      <c r="L3" s="115"/>
      <c r="M3" s="115"/>
      <c r="N3" s="115"/>
      <c r="O3" s="115"/>
      <c r="P3" s="115"/>
      <c r="Q3" s="115"/>
      <c r="R3" s="115"/>
      <c r="S3" s="115"/>
      <c r="T3" s="115"/>
      <c r="U3" s="115"/>
      <c r="V3" s="115"/>
      <c r="W3" s="115"/>
      <c r="X3" s="115"/>
      <c r="Y3" s="115"/>
    </row>
    <row r="4" spans="1:25" s="113" customFormat="1" ht="20.100000000000001" customHeight="1"/>
    <row r="5" spans="1:25" s="113" customFormat="1" ht="20.100000000000001" customHeight="1">
      <c r="B5" s="116" t="s">
        <v>222</v>
      </c>
      <c r="C5" s="117"/>
      <c r="D5" s="117"/>
      <c r="E5" s="117"/>
      <c r="F5" s="117"/>
      <c r="G5" s="117"/>
      <c r="H5" s="117"/>
    </row>
    <row r="6" spans="1:25" s="113" customFormat="1" ht="20.100000000000001" customHeight="1">
      <c r="D6" s="118"/>
    </row>
    <row r="7" spans="1:25" s="113" customFormat="1" ht="20.100000000000001" customHeight="1">
      <c r="C7" s="119"/>
      <c r="D7" s="119" t="s">
        <v>223</v>
      </c>
      <c r="E7" s="162"/>
      <c r="F7" s="160" t="s">
        <v>440</v>
      </c>
      <c r="G7" s="161"/>
      <c r="H7" s="159"/>
      <c r="I7" s="120"/>
      <c r="K7" s="117"/>
    </row>
    <row r="8" spans="1:25" s="113" customFormat="1" ht="20.100000000000001" customHeight="1">
      <c r="B8" s="121"/>
      <c r="C8" s="119" t="s">
        <v>224</v>
      </c>
      <c r="D8" s="122" t="s">
        <v>225</v>
      </c>
      <c r="E8" s="172"/>
      <c r="F8" s="173"/>
      <c r="G8" s="173"/>
      <c r="H8" s="173"/>
      <c r="I8" s="3"/>
      <c r="K8" s="122"/>
      <c r="L8" s="117"/>
      <c r="M8" s="117"/>
      <c r="N8" s="117"/>
      <c r="O8" s="117"/>
    </row>
    <row r="9" spans="1:25" s="113" customFormat="1" ht="20.100000000000001" customHeight="1">
      <c r="B9" s="117"/>
      <c r="C9" s="119" t="s">
        <v>226</v>
      </c>
      <c r="D9" s="119" t="s">
        <v>227</v>
      </c>
      <c r="E9" s="174"/>
      <c r="F9" s="175"/>
      <c r="G9" s="175"/>
      <c r="H9" s="175"/>
      <c r="I9" s="120"/>
      <c r="K9" s="117"/>
      <c r="L9" s="117"/>
      <c r="M9" s="117"/>
      <c r="N9" s="117"/>
      <c r="O9" s="117"/>
    </row>
    <row r="10" spans="1:25" s="113" customFormat="1" ht="20.100000000000001" customHeight="1">
      <c r="B10" s="116"/>
      <c r="C10" s="119"/>
      <c r="D10" s="123" t="s">
        <v>228</v>
      </c>
      <c r="E10" s="174"/>
      <c r="F10" s="175"/>
      <c r="G10" s="175"/>
      <c r="H10" s="175"/>
      <c r="I10" s="120"/>
      <c r="K10" s="117"/>
    </row>
    <row r="11" spans="1:25" s="113" customFormat="1" ht="20.100000000000001" customHeight="1">
      <c r="B11" s="117"/>
      <c r="C11" s="119"/>
      <c r="D11" s="119" t="s">
        <v>229</v>
      </c>
      <c r="E11" s="176"/>
      <c r="F11" s="177"/>
      <c r="G11" s="177"/>
      <c r="H11" s="177"/>
      <c r="I11" s="120"/>
      <c r="K11" s="117"/>
      <c r="L11" s="117"/>
      <c r="M11" s="117"/>
      <c r="N11" s="117"/>
      <c r="O11" s="117"/>
    </row>
    <row r="12" spans="1:25" s="113" customFormat="1" ht="20.100000000000001" customHeight="1">
      <c r="B12" s="116"/>
      <c r="C12" s="116"/>
      <c r="L12" s="117"/>
      <c r="T12" s="124"/>
    </row>
    <row r="13" spans="1:25" s="113" customFormat="1" ht="51.75" customHeight="1">
      <c r="B13" s="169" t="s">
        <v>263</v>
      </c>
      <c r="C13" s="170"/>
      <c r="D13" s="170"/>
      <c r="E13" s="170"/>
      <c r="F13" s="170"/>
      <c r="G13" s="170"/>
      <c r="H13" s="170"/>
      <c r="I13" s="170"/>
      <c r="K13" s="125"/>
      <c r="L13" s="125"/>
      <c r="M13" s="125"/>
      <c r="N13" s="125"/>
      <c r="P13" s="125"/>
      <c r="Q13" s="125"/>
      <c r="R13" s="125"/>
      <c r="S13" s="125"/>
      <c r="T13" s="125"/>
      <c r="U13" s="125"/>
      <c r="V13" s="125"/>
      <c r="W13" s="125"/>
      <c r="X13" s="125"/>
      <c r="Y13" s="125"/>
    </row>
    <row r="14" spans="1:25" s="113" customFormat="1" ht="20.100000000000001" customHeight="1" thickBot="1"/>
    <row r="15" spans="1:25" ht="20.100000000000001" customHeight="1" thickBot="1">
      <c r="B15" t="s">
        <v>230</v>
      </c>
      <c r="G15" s="126"/>
      <c r="H15" s="127" t="str">
        <f>IF(AND(C16&lt;&gt;"",C17&lt;&gt;"",H17&lt;&gt;"",C19&lt;&gt;"",C20&lt;&gt;"",H20&lt;&gt;"",C22&lt;&gt;"",C23&lt;&gt;"",C24&lt;&gt;""),"○","×")</f>
        <v>×</v>
      </c>
    </row>
    <row r="16" spans="1:25" ht="39.950000000000003" customHeight="1">
      <c r="B16" s="128" t="s">
        <v>231</v>
      </c>
      <c r="C16" s="164"/>
      <c r="D16" s="164"/>
      <c r="E16" s="164"/>
      <c r="F16" s="164"/>
      <c r="G16" s="164"/>
      <c r="H16" s="164"/>
      <c r="O16" s="125"/>
    </row>
    <row r="17" spans="2:8" ht="39.950000000000003" customHeight="1">
      <c r="B17" s="128" t="s">
        <v>232</v>
      </c>
      <c r="C17" s="129"/>
      <c r="D17" s="165" t="s">
        <v>233</v>
      </c>
      <c r="E17" s="166"/>
      <c r="F17" s="166"/>
      <c r="G17" s="167"/>
      <c r="H17" s="130"/>
    </row>
    <row r="18" spans="2:8" ht="20.100000000000001" customHeight="1"/>
    <row r="19" spans="2:8" ht="39.950000000000003" customHeight="1">
      <c r="B19" s="128" t="s">
        <v>234</v>
      </c>
      <c r="C19" s="164"/>
      <c r="D19" s="164"/>
      <c r="E19" s="164"/>
      <c r="F19" s="164"/>
      <c r="G19" s="164"/>
      <c r="H19" s="164"/>
    </row>
    <row r="20" spans="2:8" ht="39.950000000000003" customHeight="1">
      <c r="B20" s="128" t="s">
        <v>235</v>
      </c>
      <c r="C20" s="129"/>
      <c r="D20" s="165" t="s">
        <v>236</v>
      </c>
      <c r="E20" s="166"/>
      <c r="F20" s="166"/>
      <c r="G20" s="167"/>
      <c r="H20" s="130"/>
    </row>
    <row r="21" spans="2:8" ht="20.100000000000001" customHeight="1"/>
    <row r="22" spans="2:8" ht="39.950000000000003" customHeight="1">
      <c r="B22" s="128" t="s">
        <v>237</v>
      </c>
      <c r="C22" s="164"/>
      <c r="D22" s="164"/>
      <c r="E22" s="164"/>
      <c r="F22" s="164"/>
      <c r="G22" s="164"/>
      <c r="H22" s="164"/>
    </row>
    <row r="23" spans="2:8" ht="39.950000000000003" customHeight="1">
      <c r="B23" s="128" t="s">
        <v>238</v>
      </c>
      <c r="C23" s="168"/>
      <c r="D23" s="168"/>
      <c r="E23" s="168"/>
      <c r="F23" s="168"/>
      <c r="G23" s="168"/>
      <c r="H23" s="168"/>
    </row>
    <row r="24" spans="2:8" ht="39.950000000000003" customHeight="1">
      <c r="B24" s="128" t="s">
        <v>239</v>
      </c>
      <c r="C24" s="164"/>
      <c r="D24" s="164"/>
      <c r="E24" s="164"/>
      <c r="F24" s="164"/>
      <c r="G24" s="164"/>
      <c r="H24" s="164"/>
    </row>
    <row r="25" spans="2:8" ht="20.100000000000001" customHeight="1"/>
  </sheetData>
  <sheetProtection algorithmName="SHA-512" hashValue="N6b5Doc7LwE+kCr0XjDP7ZPL7h8QJqTUe5xq0e3r0ymvlrnXoW2xqLdh1TuYb0NhVK0NYBTQ3cE7y/Hh/3qgoA==" saltValue="JDEc/hIynlweGN4TNnzkZA==" spinCount="100000" sheet="1" objects="1" scenarios="1"/>
  <mergeCells count="13">
    <mergeCell ref="B13:I13"/>
    <mergeCell ref="B3:I3"/>
    <mergeCell ref="E8:H8"/>
    <mergeCell ref="E9:H9"/>
    <mergeCell ref="E10:H10"/>
    <mergeCell ref="E11:H11"/>
    <mergeCell ref="C24:H24"/>
    <mergeCell ref="C16:H16"/>
    <mergeCell ref="D17:G17"/>
    <mergeCell ref="C19:H19"/>
    <mergeCell ref="D20:G20"/>
    <mergeCell ref="C22:H22"/>
    <mergeCell ref="C23:H23"/>
  </mergeCells>
  <phoneticPr fontId="10"/>
  <dataValidations count="7">
    <dataValidation type="textLength" imeMode="halfAlpha" operator="equal" allowBlank="1" showInputMessage="1" showErrorMessage="1" error="３桁の数字を入力してください。" sqref="H20" xr:uid="{D4D60D02-670B-4D02-951F-D10BBF74A1DE}">
      <formula1>3</formula1>
    </dataValidation>
    <dataValidation type="textLength" imeMode="halfAlpha" operator="equal" allowBlank="1" showInputMessage="1" showErrorMessage="1" error="４桁の数字を入力してください。" sqref="H17" xr:uid="{4CCE6A4B-7F41-42BF-A0E9-94E501C0FF17}">
      <formula1>4</formula1>
    </dataValidation>
    <dataValidation imeMode="halfKatakana" allowBlank="1" showInputMessage="1" showErrorMessage="1" sqref="C24" xr:uid="{E822D953-9612-4947-8353-620DAC317127}"/>
    <dataValidation type="list" allowBlank="1" showInputMessage="1" showErrorMessage="1" sqref="C20" xr:uid="{381CCBA2-A6EB-4F6A-8CEE-853053836E11}">
      <formula1>"本店,支店"</formula1>
    </dataValidation>
    <dataValidation type="list" allowBlank="1" showInputMessage="1" showErrorMessage="1" sqref="C17" xr:uid="{70AB54DB-0550-4009-9B53-F84A2DC5AD49}">
      <formula1>"銀行,信用金庫,信用組合,農協"</formula1>
    </dataValidation>
    <dataValidation type="textLength" imeMode="halfAlpha" operator="equal" allowBlank="1" showInputMessage="1" showErrorMessage="1" error="7桁の数字を入力してください。_x000a_※７桁に満たない場合は、頭に「０」を付けて入力してください。" sqref="C23:H23" xr:uid="{F78CBC93-1D51-4124-88A9-5C7713165724}">
      <formula1>7</formula1>
    </dataValidation>
    <dataValidation type="list" allowBlank="1" showInputMessage="1" showErrorMessage="1" sqref="C22:H22" xr:uid="{74FE790E-AB34-427F-9C72-99DAC8437FA9}">
      <formula1>"1普通,2当座,4貯蓄,9別段"</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D47"/>
  <sheetViews>
    <sheetView showGridLines="0" showZeros="0" view="pageBreakPreview" zoomScaleNormal="100" zoomScaleSheetLayoutView="100" workbookViewId="0">
      <selection activeCell="M33" sqref="M33:AM33"/>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0" t="s">
        <v>264</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2"/>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7" t="s">
        <v>27</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9"/>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7" t="s">
        <v>28</v>
      </c>
      <c r="B7" s="188"/>
      <c r="C7" s="188"/>
      <c r="D7" s="188"/>
      <c r="E7" s="188"/>
      <c r="F7" s="188"/>
      <c r="G7" s="189"/>
      <c r="H7" s="272"/>
      <c r="I7" s="273"/>
      <c r="J7" s="273"/>
      <c r="K7" s="273"/>
      <c r="L7" s="273"/>
      <c r="M7" s="273"/>
      <c r="N7" s="274"/>
      <c r="O7" s="187" t="s">
        <v>29</v>
      </c>
      <c r="P7" s="188"/>
      <c r="Q7" s="188"/>
      <c r="R7" s="188"/>
      <c r="S7" s="189"/>
      <c r="T7" s="275"/>
      <c r="U7" s="276"/>
      <c r="V7" s="276"/>
      <c r="W7" s="276"/>
      <c r="X7" s="276"/>
      <c r="Y7" s="276"/>
      <c r="Z7" s="276"/>
      <c r="AA7" s="276"/>
      <c r="AB7" s="276"/>
      <c r="AC7" s="276"/>
      <c r="AD7" s="276"/>
      <c r="AE7" s="276"/>
      <c r="AF7" s="276"/>
      <c r="AG7" s="276"/>
      <c r="AH7" s="276"/>
      <c r="AI7" s="276"/>
      <c r="AJ7" s="276"/>
      <c r="AK7" s="276"/>
      <c r="AL7" s="276"/>
      <c r="AM7" s="277"/>
    </row>
    <row r="8" spans="1:48">
      <c r="A8" s="253" t="s">
        <v>30</v>
      </c>
      <c r="B8" s="254"/>
      <c r="C8" s="255"/>
      <c r="D8" s="187" t="s">
        <v>31</v>
      </c>
      <c r="E8" s="188"/>
      <c r="F8" s="188"/>
      <c r="G8" s="189"/>
      <c r="H8" s="187" t="s">
        <v>22</v>
      </c>
      <c r="I8" s="188"/>
      <c r="J8" s="188"/>
      <c r="K8" s="188"/>
      <c r="L8" s="188"/>
      <c r="M8" s="188"/>
      <c r="N8" s="188"/>
      <c r="O8" s="188"/>
      <c r="P8" s="188"/>
      <c r="Q8" s="188"/>
      <c r="R8" s="188"/>
      <c r="S8" s="189"/>
      <c r="T8" s="253" t="s">
        <v>32</v>
      </c>
      <c r="U8" s="254"/>
      <c r="V8" s="255"/>
      <c r="W8" s="187" t="s">
        <v>15</v>
      </c>
      <c r="X8" s="188"/>
      <c r="Y8" s="188"/>
      <c r="Z8" s="188"/>
      <c r="AA8" s="188"/>
      <c r="AB8" s="188"/>
      <c r="AC8" s="188"/>
      <c r="AD8" s="188"/>
      <c r="AE8" s="188"/>
      <c r="AF8" s="189"/>
      <c r="AG8" s="260" t="s">
        <v>33</v>
      </c>
      <c r="AH8" s="261"/>
      <c r="AI8" s="261"/>
      <c r="AJ8" s="261"/>
      <c r="AK8" s="261"/>
      <c r="AL8" s="261"/>
      <c r="AM8" s="262"/>
    </row>
    <row r="9" spans="1:48" ht="17.25" customHeight="1">
      <c r="A9" s="256"/>
      <c r="B9" s="194"/>
      <c r="C9" s="195"/>
      <c r="D9" s="257" t="s">
        <v>162</v>
      </c>
      <c r="E9" s="258"/>
      <c r="F9" s="258"/>
      <c r="G9" s="259"/>
      <c r="H9" s="263"/>
      <c r="I9" s="264"/>
      <c r="J9" s="264"/>
      <c r="K9" s="264"/>
      <c r="L9" s="264"/>
      <c r="M9" s="264"/>
      <c r="N9" s="264"/>
      <c r="O9" s="264"/>
      <c r="P9" s="264"/>
      <c r="Q9" s="264"/>
      <c r="R9" s="264"/>
      <c r="S9" s="265"/>
      <c r="T9" s="256"/>
      <c r="U9" s="194"/>
      <c r="V9" s="195"/>
      <c r="W9" s="266"/>
      <c r="X9" s="267"/>
      <c r="Y9" s="267"/>
      <c r="Z9" s="267"/>
      <c r="AA9" s="267"/>
      <c r="AB9" s="267"/>
      <c r="AC9" s="267"/>
      <c r="AD9" s="267"/>
      <c r="AE9" s="267"/>
      <c r="AF9" s="268"/>
      <c r="AG9" s="269"/>
      <c r="AH9" s="270"/>
      <c r="AI9" s="270"/>
      <c r="AJ9" s="270"/>
      <c r="AK9" s="270"/>
      <c r="AL9" s="270"/>
      <c r="AM9" s="271"/>
      <c r="AV9" s="3"/>
    </row>
    <row r="10" spans="1:48" s="3" customFormat="1" ht="20.25" customHeight="1">
      <c r="A10" s="187" t="s">
        <v>35</v>
      </c>
      <c r="B10" s="188"/>
      <c r="C10" s="188"/>
      <c r="D10" s="188"/>
      <c r="E10" s="188"/>
      <c r="F10" s="188"/>
      <c r="G10" s="188"/>
      <c r="H10" s="188"/>
      <c r="I10" s="188"/>
      <c r="J10" s="188"/>
      <c r="K10" s="189"/>
      <c r="L10" s="286"/>
      <c r="M10" s="287"/>
      <c r="N10" s="287"/>
      <c r="O10" s="287"/>
      <c r="P10" s="287"/>
      <c r="Q10" s="287"/>
      <c r="R10" s="287"/>
      <c r="S10" s="287"/>
      <c r="T10" s="287"/>
      <c r="U10" s="287"/>
      <c r="V10" s="287"/>
      <c r="W10" s="287"/>
      <c r="X10" s="287"/>
      <c r="Y10" s="287"/>
      <c r="Z10" s="287"/>
      <c r="AA10" s="287"/>
      <c r="AB10" s="287"/>
      <c r="AC10" s="287"/>
      <c r="AD10" s="287"/>
      <c r="AE10" s="287"/>
      <c r="AF10" s="288"/>
      <c r="AG10" s="279" t="s">
        <v>36</v>
      </c>
      <c r="AH10" s="261"/>
      <c r="AI10" s="262"/>
      <c r="AJ10" s="276"/>
      <c r="AK10" s="276"/>
      <c r="AL10" s="280" t="s">
        <v>37</v>
      </c>
      <c r="AM10" s="281"/>
      <c r="AN10" s="131"/>
      <c r="AP10" s="278"/>
      <c r="AQ10" s="278"/>
      <c r="AR10" s="278"/>
      <c r="AS10" s="278"/>
      <c r="AT10" s="278"/>
      <c r="AU10" s="278"/>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7" t="s">
        <v>38</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9"/>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38" t="s">
        <v>266</v>
      </c>
      <c r="B14" s="239"/>
      <c r="C14" s="239"/>
      <c r="D14" s="239"/>
      <c r="E14" s="239"/>
      <c r="F14" s="239"/>
      <c r="G14" s="239"/>
      <c r="H14" s="239"/>
      <c r="I14" s="239"/>
      <c r="J14" s="239"/>
      <c r="K14" s="239"/>
      <c r="L14" s="239"/>
      <c r="M14" s="239"/>
      <c r="N14" s="239"/>
      <c r="O14" s="239"/>
      <c r="P14" s="239"/>
      <c r="Q14" s="239"/>
      <c r="R14" s="239"/>
      <c r="S14" s="239"/>
      <c r="T14" s="239"/>
      <c r="U14" s="239"/>
      <c r="V14" s="239"/>
      <c r="W14" s="240"/>
      <c r="X14" s="235"/>
      <c r="Y14" s="236"/>
      <c r="Z14" s="237"/>
      <c r="AA14" s="222"/>
      <c r="AB14" s="223"/>
      <c r="AC14" s="223"/>
      <c r="AD14" s="223"/>
      <c r="AE14" s="223"/>
      <c r="AF14" s="223"/>
      <c r="AG14" s="223"/>
      <c r="AH14" s="223"/>
      <c r="AI14" s="223"/>
      <c r="AJ14" s="223"/>
      <c r="AK14" s="223"/>
      <c r="AL14" s="223"/>
      <c r="AM14" s="223"/>
    </row>
    <row r="15" spans="1:48" s="3" customFormat="1" ht="18" customHeight="1">
      <c r="A15" s="241" t="s">
        <v>190</v>
      </c>
      <c r="B15" s="242"/>
      <c r="C15" s="242"/>
      <c r="D15" s="242"/>
      <c r="E15" s="242"/>
      <c r="F15" s="242"/>
      <c r="G15" s="242"/>
      <c r="H15" s="242"/>
      <c r="I15" s="242"/>
      <c r="J15" s="242"/>
      <c r="K15" s="242"/>
      <c r="L15" s="242"/>
      <c r="M15" s="242"/>
      <c r="N15" s="242"/>
      <c r="O15" s="242"/>
      <c r="P15" s="242"/>
      <c r="Q15" s="242"/>
      <c r="R15" s="242"/>
      <c r="S15" s="242"/>
      <c r="T15" s="242"/>
      <c r="U15" s="242"/>
      <c r="V15" s="242"/>
      <c r="W15" s="243"/>
      <c r="X15" s="235"/>
      <c r="Y15" s="236"/>
      <c r="Z15" s="237"/>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247" t="s">
        <v>212</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9"/>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238" t="s">
        <v>217</v>
      </c>
      <c r="B19" s="239"/>
      <c r="C19" s="239"/>
      <c r="D19" s="239"/>
      <c r="E19" s="239"/>
      <c r="F19" s="239"/>
      <c r="G19" s="239"/>
      <c r="H19" s="239"/>
      <c r="I19" s="239"/>
      <c r="J19" s="239"/>
      <c r="K19" s="239"/>
      <c r="L19" s="239"/>
      <c r="M19" s="239"/>
      <c r="N19" s="239"/>
      <c r="O19" s="239"/>
      <c r="P19" s="239"/>
      <c r="Q19" s="239"/>
      <c r="R19" s="239"/>
      <c r="S19" s="239"/>
      <c r="T19" s="239"/>
      <c r="U19" s="239"/>
      <c r="V19" s="239"/>
      <c r="W19" s="239"/>
      <c r="X19" s="235"/>
      <c r="Y19" s="236"/>
      <c r="Z19" s="237"/>
      <c r="AA19" s="102"/>
      <c r="AB19" s="102"/>
      <c r="AC19" s="102"/>
      <c r="AD19" s="102"/>
      <c r="AE19" s="102"/>
      <c r="AF19" s="102"/>
      <c r="AG19" s="102"/>
      <c r="AN19" s="131"/>
    </row>
    <row r="20" spans="1:48" s="3" customFormat="1" ht="18" customHeight="1">
      <c r="A20" s="238" t="s">
        <v>214</v>
      </c>
      <c r="B20" s="239"/>
      <c r="C20" s="239"/>
      <c r="D20" s="239"/>
      <c r="E20" s="239"/>
      <c r="F20" s="239"/>
      <c r="G20" s="239"/>
      <c r="H20" s="239"/>
      <c r="I20" s="239"/>
      <c r="J20" s="239"/>
      <c r="K20" s="239"/>
      <c r="L20" s="239"/>
      <c r="M20" s="239"/>
      <c r="N20" s="239"/>
      <c r="O20" s="239"/>
      <c r="P20" s="239"/>
      <c r="Q20" s="239"/>
      <c r="R20" s="239"/>
      <c r="S20" s="239"/>
      <c r="T20" s="239"/>
      <c r="U20" s="239"/>
      <c r="V20" s="239"/>
      <c r="W20" s="239"/>
      <c r="X20" s="235"/>
      <c r="Y20" s="236"/>
      <c r="Z20" s="237"/>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247" t="s">
        <v>39</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9"/>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207"/>
      <c r="AD24" s="282" t="s">
        <v>40</v>
      </c>
      <c r="AE24" s="190"/>
      <c r="AF24" s="190"/>
      <c r="AG24" s="190"/>
      <c r="AH24" s="190"/>
      <c r="AI24" s="232" t="s">
        <v>41</v>
      </c>
      <c r="AJ24" s="233"/>
      <c r="AK24" s="233"/>
      <c r="AL24" s="233"/>
      <c r="AM24" s="234"/>
      <c r="AV24" s="3"/>
    </row>
    <row r="25" spans="1:48">
      <c r="A25" s="94"/>
      <c r="B25" s="3"/>
      <c r="C25" s="84"/>
      <c r="D25" s="3"/>
      <c r="E25" s="95"/>
      <c r="F25" s="3"/>
      <c r="G25" s="3"/>
      <c r="H25" s="3"/>
      <c r="I25" s="3"/>
      <c r="J25" s="96"/>
      <c r="K25" s="96"/>
      <c r="L25" s="96"/>
      <c r="M25" s="96"/>
      <c r="N25" s="96"/>
      <c r="O25" s="97"/>
      <c r="P25" s="84"/>
      <c r="S25" s="96"/>
      <c r="T25" s="93"/>
      <c r="U25" s="96"/>
      <c r="V25" s="96"/>
      <c r="W25" s="86"/>
      <c r="AC25" s="207"/>
      <c r="AD25" s="283" t="str">
        <f>IFERROR(VLOOKUP(L10,リスト!B2:D23,2,FALSE),IFERROR(VLOOKUP(L10,リスト!B24:D30,2,FALSE)*AJ10,""))</f>
        <v/>
      </c>
      <c r="AE25" s="284"/>
      <c r="AF25" s="284"/>
      <c r="AG25" s="285" t="s">
        <v>7</v>
      </c>
      <c r="AH25" s="285"/>
      <c r="AI25" s="228">
        <f>MIN(AD25,ROUNDDOWN((H34+H43)/1000,0))</f>
        <v>0</v>
      </c>
      <c r="AJ25" s="229"/>
      <c r="AK25" s="229"/>
      <c r="AL25" s="224" t="s">
        <v>7</v>
      </c>
      <c r="AM25" s="225"/>
    </row>
    <row r="26" spans="1:48" ht="14.25" thickBot="1">
      <c r="A26" s="84" t="s">
        <v>188</v>
      </c>
      <c r="B26" s="3"/>
      <c r="C26" s="84"/>
      <c r="D26" s="3"/>
      <c r="E26" s="95"/>
      <c r="F26" s="3"/>
      <c r="G26" s="3"/>
      <c r="H26" s="3"/>
      <c r="I26" s="3"/>
      <c r="J26" s="96"/>
      <c r="K26" s="96"/>
      <c r="L26" s="96"/>
      <c r="M26" s="96"/>
      <c r="N26" s="96"/>
      <c r="O26" s="97"/>
      <c r="P26" s="84"/>
      <c r="S26" s="96"/>
      <c r="T26" s="93"/>
      <c r="U26" s="96"/>
      <c r="V26" s="96"/>
      <c r="W26" s="86"/>
      <c r="AC26" s="207"/>
      <c r="AD26" s="283"/>
      <c r="AE26" s="284"/>
      <c r="AF26" s="284"/>
      <c r="AG26" s="285"/>
      <c r="AH26" s="285"/>
      <c r="AI26" s="230"/>
      <c r="AJ26" s="231"/>
      <c r="AK26" s="231"/>
      <c r="AL26" s="226"/>
      <c r="AM26" s="227"/>
    </row>
    <row r="27" spans="1:48" ht="30" customHeight="1">
      <c r="A27" s="187" t="s">
        <v>259</v>
      </c>
      <c r="B27" s="188"/>
      <c r="C27" s="188"/>
      <c r="D27" s="188"/>
      <c r="E27" s="188"/>
      <c r="F27" s="188"/>
      <c r="G27" s="189"/>
      <c r="H27" s="190" t="s">
        <v>243</v>
      </c>
      <c r="I27" s="188"/>
      <c r="J27" s="188"/>
      <c r="K27" s="188"/>
      <c r="L27" s="188"/>
      <c r="M27" s="187" t="s">
        <v>42</v>
      </c>
      <c r="N27" s="188"/>
      <c r="O27" s="188"/>
      <c r="P27" s="188"/>
      <c r="Q27" s="188"/>
      <c r="R27" s="188"/>
      <c r="S27" s="188"/>
      <c r="T27" s="188"/>
      <c r="U27" s="188"/>
      <c r="V27" s="188"/>
      <c r="W27" s="188"/>
      <c r="X27" s="188"/>
      <c r="Y27" s="188"/>
      <c r="Z27" s="188"/>
      <c r="AA27" s="188"/>
      <c r="AB27" s="188"/>
      <c r="AC27" s="188"/>
      <c r="AD27" s="188"/>
      <c r="AE27" s="188"/>
      <c r="AF27" s="188"/>
      <c r="AG27" s="188"/>
      <c r="AH27" s="188"/>
      <c r="AI27" s="194"/>
      <c r="AJ27" s="194"/>
      <c r="AK27" s="194"/>
      <c r="AL27" s="194"/>
      <c r="AM27" s="195"/>
    </row>
    <row r="28" spans="1:48">
      <c r="A28" s="202" t="s">
        <v>250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4"/>
    </row>
    <row r="29" spans="1:48" ht="39" customHeight="1">
      <c r="A29" s="199" t="s">
        <v>248</v>
      </c>
      <c r="B29" s="200"/>
      <c r="C29" s="200"/>
      <c r="D29" s="200"/>
      <c r="E29" s="200"/>
      <c r="F29" s="200"/>
      <c r="G29" s="201"/>
      <c r="H29" s="206"/>
      <c r="I29" s="206"/>
      <c r="J29" s="206"/>
      <c r="K29" s="206"/>
      <c r="L29" s="206"/>
      <c r="M29" s="191"/>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3"/>
    </row>
    <row r="30" spans="1:48" ht="38.25" customHeight="1">
      <c r="A30" s="196" t="s">
        <v>249</v>
      </c>
      <c r="B30" s="197"/>
      <c r="C30" s="197"/>
      <c r="D30" s="197"/>
      <c r="E30" s="197"/>
      <c r="F30" s="197"/>
      <c r="G30" s="198"/>
      <c r="H30" s="205"/>
      <c r="I30" s="205"/>
      <c r="J30" s="205"/>
      <c r="K30" s="205"/>
      <c r="L30" s="205"/>
      <c r="M30" s="244"/>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6"/>
    </row>
    <row r="31" spans="1:48">
      <c r="A31" s="202" t="s">
        <v>251</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4"/>
    </row>
    <row r="32" spans="1:48" ht="60" customHeight="1">
      <c r="A32" s="196" t="s">
        <v>258</v>
      </c>
      <c r="B32" s="197"/>
      <c r="C32" s="197"/>
      <c r="D32" s="197"/>
      <c r="E32" s="197"/>
      <c r="F32" s="197"/>
      <c r="G32" s="198"/>
      <c r="H32" s="205"/>
      <c r="I32" s="205"/>
      <c r="J32" s="205"/>
      <c r="K32" s="205"/>
      <c r="L32" s="205"/>
      <c r="M32" s="244"/>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6"/>
    </row>
    <row r="33" spans="1:56" ht="69" customHeight="1">
      <c r="A33" s="181" t="s">
        <v>252</v>
      </c>
      <c r="B33" s="182"/>
      <c r="C33" s="182"/>
      <c r="D33" s="182"/>
      <c r="E33" s="182"/>
      <c r="F33" s="182"/>
      <c r="G33" s="183"/>
      <c r="H33" s="205"/>
      <c r="I33" s="205"/>
      <c r="J33" s="205"/>
      <c r="K33" s="205"/>
      <c r="L33" s="205"/>
      <c r="M33" s="244"/>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6"/>
      <c r="AV33" s="3"/>
    </row>
    <row r="34" spans="1:56" ht="15" customHeight="1">
      <c r="A34" s="62" t="s">
        <v>24</v>
      </c>
      <c r="B34" s="63"/>
      <c r="C34" s="63"/>
      <c r="D34" s="63"/>
      <c r="E34" s="63"/>
      <c r="F34" s="63"/>
      <c r="G34" s="64"/>
      <c r="H34" s="208">
        <f>SUM(H29:L33)</f>
        <v>0</v>
      </c>
      <c r="I34" s="208"/>
      <c r="J34" s="208"/>
      <c r="K34" s="208"/>
      <c r="L34" s="209"/>
      <c r="M34" s="210"/>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13"/>
      <c r="AJ35" s="213"/>
      <c r="AK35" s="213"/>
      <c r="AL35" s="214"/>
      <c r="AM35" s="214"/>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13"/>
      <c r="AJ36" s="213"/>
      <c r="AK36" s="213"/>
      <c r="AL36" s="214"/>
      <c r="AM36" s="214"/>
      <c r="AV36" s="131"/>
      <c r="AW36" s="3"/>
      <c r="AX36" s="3"/>
      <c r="AY36" s="3"/>
      <c r="AZ36" s="3"/>
      <c r="BA36" s="3"/>
      <c r="BB36" s="3"/>
      <c r="BC36" s="3"/>
      <c r="BD36" s="3"/>
    </row>
    <row r="37" spans="1:56" ht="30" customHeight="1">
      <c r="A37" s="187" t="s">
        <v>259</v>
      </c>
      <c r="B37" s="188"/>
      <c r="C37" s="188"/>
      <c r="D37" s="188"/>
      <c r="E37" s="188"/>
      <c r="F37" s="188"/>
      <c r="G37" s="189"/>
      <c r="H37" s="190" t="s">
        <v>244</v>
      </c>
      <c r="I37" s="188"/>
      <c r="J37" s="188"/>
      <c r="K37" s="188"/>
      <c r="L37" s="188"/>
      <c r="M37" s="187" t="s">
        <v>42</v>
      </c>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9"/>
    </row>
    <row r="38" spans="1:56" ht="37.5" customHeight="1">
      <c r="A38" s="178" t="s">
        <v>253</v>
      </c>
      <c r="B38" s="179"/>
      <c r="C38" s="179"/>
      <c r="D38" s="179"/>
      <c r="E38" s="179"/>
      <c r="F38" s="179"/>
      <c r="G38" s="180"/>
      <c r="H38" s="218"/>
      <c r="I38" s="218"/>
      <c r="J38" s="218"/>
      <c r="K38" s="218"/>
      <c r="L38" s="218"/>
      <c r="M38" s="219"/>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1"/>
    </row>
    <row r="39" spans="1:56" ht="36.75" customHeight="1">
      <c r="A39" s="181" t="s">
        <v>254</v>
      </c>
      <c r="B39" s="182"/>
      <c r="C39" s="182"/>
      <c r="D39" s="182"/>
      <c r="E39" s="182"/>
      <c r="F39" s="182"/>
      <c r="G39" s="183"/>
      <c r="H39" s="205"/>
      <c r="I39" s="205"/>
      <c r="J39" s="205"/>
      <c r="K39" s="205"/>
      <c r="L39" s="205"/>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row>
    <row r="40" spans="1:56" ht="27" customHeight="1">
      <c r="A40" s="181" t="s">
        <v>255</v>
      </c>
      <c r="B40" s="182"/>
      <c r="C40" s="182"/>
      <c r="D40" s="182"/>
      <c r="E40" s="182"/>
      <c r="F40" s="182"/>
      <c r="G40" s="183"/>
      <c r="H40" s="205"/>
      <c r="I40" s="205"/>
      <c r="J40" s="205"/>
      <c r="K40" s="205"/>
      <c r="L40" s="205"/>
      <c r="M40" s="215"/>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7"/>
    </row>
    <row r="41" spans="1:56" ht="51" customHeight="1">
      <c r="A41" s="181" t="s">
        <v>256</v>
      </c>
      <c r="B41" s="182"/>
      <c r="C41" s="182"/>
      <c r="D41" s="182"/>
      <c r="E41" s="182"/>
      <c r="F41" s="182"/>
      <c r="G41" s="183"/>
      <c r="H41" s="205"/>
      <c r="I41" s="205"/>
      <c r="J41" s="205"/>
      <c r="K41" s="205"/>
      <c r="L41" s="205"/>
      <c r="M41" s="215"/>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7"/>
      <c r="AV41" s="3"/>
    </row>
    <row r="42" spans="1:56" ht="36.75" customHeight="1">
      <c r="A42" s="184" t="s">
        <v>257</v>
      </c>
      <c r="B42" s="185"/>
      <c r="C42" s="185"/>
      <c r="D42" s="185"/>
      <c r="E42" s="185"/>
      <c r="F42" s="185"/>
      <c r="G42" s="186"/>
      <c r="H42" s="205"/>
      <c r="I42" s="205"/>
      <c r="J42" s="205"/>
      <c r="K42" s="205"/>
      <c r="L42" s="205"/>
      <c r="M42" s="215"/>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7"/>
    </row>
    <row r="43" spans="1:56" ht="15" customHeight="1">
      <c r="A43" s="62" t="s">
        <v>24</v>
      </c>
      <c r="B43" s="63"/>
      <c r="C43" s="63"/>
      <c r="D43" s="63"/>
      <c r="E43" s="63"/>
      <c r="F43" s="63"/>
      <c r="G43" s="64"/>
      <c r="H43" s="208">
        <f>SUM(H38:L42)</f>
        <v>0</v>
      </c>
      <c r="I43" s="208"/>
      <c r="J43" s="208"/>
      <c r="K43" s="208"/>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14"/>
      <c r="AJ47" s="214"/>
      <c r="AK47" s="214"/>
      <c r="AL47" s="214"/>
      <c r="AM47" s="214"/>
    </row>
  </sheetData>
  <sheetProtection algorithmName="SHA-512" hashValue="WRgXiXH4Dx3HZ2GapAxvkJsrP3ZQP2ufSiUP8oZ6alW1sPJWqnEUyovUMCXPt09j4is39y10y6DhIGD+yMwzMw==" saltValue="l1lvrgfaXyIY5A+UlHETwQ==" spinCount="100000" sheet="1" formatCells="0" formatColumns="0" formatRows="0" insertColumns="0" insertRows="0" autoFilter="0"/>
  <mergeCells count="85">
    <mergeCell ref="AI47:AM47"/>
    <mergeCell ref="AP10:AU10"/>
    <mergeCell ref="AG10:AI10"/>
    <mergeCell ref="AJ10:AK10"/>
    <mergeCell ref="AL10:AM10"/>
    <mergeCell ref="AD24:AH24"/>
    <mergeCell ref="AD25:AF26"/>
    <mergeCell ref="AG25:AH26"/>
    <mergeCell ref="A12:AM12"/>
    <mergeCell ref="L10:AF10"/>
    <mergeCell ref="A17:AM17"/>
    <mergeCell ref="A20:W20"/>
    <mergeCell ref="X19:Z19"/>
    <mergeCell ref="X20:Z20"/>
    <mergeCell ref="A10:K10"/>
    <mergeCell ref="X14:Z14"/>
    <mergeCell ref="A22:AM22"/>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A14:AM14"/>
    <mergeCell ref="H27:L27"/>
    <mergeCell ref="AI36:AK36"/>
    <mergeCell ref="AL25:AM26"/>
    <mergeCell ref="AI25:AK26"/>
    <mergeCell ref="AI24:AM24"/>
    <mergeCell ref="X15:Z15"/>
    <mergeCell ref="A14:W14"/>
    <mergeCell ref="A15:W15"/>
    <mergeCell ref="A19:W19"/>
    <mergeCell ref="M34:AM34"/>
    <mergeCell ref="M30:AM30"/>
    <mergeCell ref="M32:AM32"/>
    <mergeCell ref="M33:AM33"/>
    <mergeCell ref="H34:L34"/>
    <mergeCell ref="AC24:AC26"/>
    <mergeCell ref="H43:L43"/>
    <mergeCell ref="M43:AM43"/>
    <mergeCell ref="AI35:AK35"/>
    <mergeCell ref="AL35:AM35"/>
    <mergeCell ref="H41:L41"/>
    <mergeCell ref="M41:AM41"/>
    <mergeCell ref="H42:L42"/>
    <mergeCell ref="M42:AM42"/>
    <mergeCell ref="H38:L38"/>
    <mergeCell ref="M38:AM38"/>
    <mergeCell ref="H39:L39"/>
    <mergeCell ref="M39:AM39"/>
    <mergeCell ref="H40:L40"/>
    <mergeCell ref="M40:AM40"/>
    <mergeCell ref="AL36:AM36"/>
    <mergeCell ref="A37:G37"/>
    <mergeCell ref="H37:L37"/>
    <mergeCell ref="M37:AM37"/>
    <mergeCell ref="M29:AM29"/>
    <mergeCell ref="M27:AM27"/>
    <mergeCell ref="A30:G30"/>
    <mergeCell ref="A32:G32"/>
    <mergeCell ref="A29:G29"/>
    <mergeCell ref="A33:G33"/>
    <mergeCell ref="A28:AM28"/>
    <mergeCell ref="A31:AM31"/>
    <mergeCell ref="A27:G27"/>
    <mergeCell ref="H30:L30"/>
    <mergeCell ref="H32:L32"/>
    <mergeCell ref="H33:L33"/>
    <mergeCell ref="H29:L29"/>
    <mergeCell ref="A38:G38"/>
    <mergeCell ref="A39:G39"/>
    <mergeCell ref="A40:G40"/>
    <mergeCell ref="A41:G41"/>
    <mergeCell ref="A42:G42"/>
  </mergeCells>
  <phoneticPr fontId="10"/>
  <dataValidations count="2">
    <dataValidation imeMode="halfAlpha" allowBlank="1" showInputMessage="1" showErrorMessage="1" sqref="S24:V26 J24:N26 S36:V36 J36:N36" xr:uid="{00000000-0002-0000-0300-000000000000}"/>
    <dataValidation type="list" allowBlank="1" showInputMessage="1" showErrorMessage="1" sqref="X14:Z15 X19:Z20"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75EB-0CF3-4895-88F8-0BA94997669C}">
  <sheetPr>
    <tabColor rgb="FFFF0000"/>
  </sheetPr>
  <dimension ref="A1:BD47"/>
  <sheetViews>
    <sheetView showGridLines="0" showZeros="0" view="pageBreakPreview" zoomScaleNormal="100" zoomScaleSheetLayoutView="100" workbookViewId="0">
      <selection activeCell="CE30" sqref="CE3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0" t="s">
        <v>264</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2"/>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7" t="s">
        <v>27</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9"/>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7" t="s">
        <v>28</v>
      </c>
      <c r="B7" s="188"/>
      <c r="C7" s="188"/>
      <c r="D7" s="188"/>
      <c r="E7" s="188"/>
      <c r="F7" s="188"/>
      <c r="G7" s="189"/>
      <c r="H7" s="272"/>
      <c r="I7" s="273"/>
      <c r="J7" s="273"/>
      <c r="K7" s="273"/>
      <c r="L7" s="273"/>
      <c r="M7" s="273"/>
      <c r="N7" s="274"/>
      <c r="O7" s="187" t="s">
        <v>29</v>
      </c>
      <c r="P7" s="188"/>
      <c r="Q7" s="188"/>
      <c r="R7" s="188"/>
      <c r="S7" s="189"/>
      <c r="T7" s="275"/>
      <c r="U7" s="276"/>
      <c r="V7" s="276"/>
      <c r="W7" s="276"/>
      <c r="X7" s="276"/>
      <c r="Y7" s="276"/>
      <c r="Z7" s="276"/>
      <c r="AA7" s="276"/>
      <c r="AB7" s="276"/>
      <c r="AC7" s="276"/>
      <c r="AD7" s="276"/>
      <c r="AE7" s="276"/>
      <c r="AF7" s="276"/>
      <c r="AG7" s="276"/>
      <c r="AH7" s="276"/>
      <c r="AI7" s="276"/>
      <c r="AJ7" s="276"/>
      <c r="AK7" s="276"/>
      <c r="AL7" s="276"/>
      <c r="AM7" s="277"/>
    </row>
    <row r="8" spans="1:48">
      <c r="A8" s="253" t="s">
        <v>30</v>
      </c>
      <c r="B8" s="254"/>
      <c r="C8" s="255"/>
      <c r="D8" s="187" t="s">
        <v>31</v>
      </c>
      <c r="E8" s="188"/>
      <c r="F8" s="188"/>
      <c r="G8" s="189"/>
      <c r="H8" s="187" t="s">
        <v>22</v>
      </c>
      <c r="I8" s="188"/>
      <c r="J8" s="188"/>
      <c r="K8" s="188"/>
      <c r="L8" s="188"/>
      <c r="M8" s="188"/>
      <c r="N8" s="188"/>
      <c r="O8" s="188"/>
      <c r="P8" s="188"/>
      <c r="Q8" s="188"/>
      <c r="R8" s="188"/>
      <c r="S8" s="189"/>
      <c r="T8" s="253" t="s">
        <v>32</v>
      </c>
      <c r="U8" s="254"/>
      <c r="V8" s="255"/>
      <c r="W8" s="187" t="s">
        <v>15</v>
      </c>
      <c r="X8" s="188"/>
      <c r="Y8" s="188"/>
      <c r="Z8" s="188"/>
      <c r="AA8" s="188"/>
      <c r="AB8" s="188"/>
      <c r="AC8" s="188"/>
      <c r="AD8" s="188"/>
      <c r="AE8" s="188"/>
      <c r="AF8" s="189"/>
      <c r="AG8" s="260" t="s">
        <v>33</v>
      </c>
      <c r="AH8" s="261"/>
      <c r="AI8" s="261"/>
      <c r="AJ8" s="261"/>
      <c r="AK8" s="261"/>
      <c r="AL8" s="261"/>
      <c r="AM8" s="262"/>
    </row>
    <row r="9" spans="1:48" ht="17.25" customHeight="1">
      <c r="A9" s="256"/>
      <c r="B9" s="194"/>
      <c r="C9" s="195"/>
      <c r="D9" s="289"/>
      <c r="E9" s="290"/>
      <c r="F9" s="290"/>
      <c r="G9" s="291"/>
      <c r="H9" s="263"/>
      <c r="I9" s="264"/>
      <c r="J9" s="264"/>
      <c r="K9" s="264"/>
      <c r="L9" s="264"/>
      <c r="M9" s="264"/>
      <c r="N9" s="264"/>
      <c r="O9" s="264"/>
      <c r="P9" s="264"/>
      <c r="Q9" s="264"/>
      <c r="R9" s="264"/>
      <c r="S9" s="265"/>
      <c r="T9" s="256"/>
      <c r="U9" s="194"/>
      <c r="V9" s="195"/>
      <c r="W9" s="266"/>
      <c r="X9" s="267"/>
      <c r="Y9" s="267"/>
      <c r="Z9" s="267"/>
      <c r="AA9" s="267"/>
      <c r="AB9" s="267"/>
      <c r="AC9" s="267"/>
      <c r="AD9" s="267"/>
      <c r="AE9" s="267"/>
      <c r="AF9" s="268"/>
      <c r="AG9" s="269"/>
      <c r="AH9" s="270"/>
      <c r="AI9" s="270"/>
      <c r="AJ9" s="270"/>
      <c r="AK9" s="270"/>
      <c r="AL9" s="270"/>
      <c r="AM9" s="271"/>
      <c r="AV9" s="3"/>
    </row>
    <row r="10" spans="1:48" s="3" customFormat="1" ht="20.25" customHeight="1">
      <c r="A10" s="187" t="s">
        <v>35</v>
      </c>
      <c r="B10" s="188"/>
      <c r="C10" s="188"/>
      <c r="D10" s="188"/>
      <c r="E10" s="188"/>
      <c r="F10" s="188"/>
      <c r="G10" s="188"/>
      <c r="H10" s="188"/>
      <c r="I10" s="188"/>
      <c r="J10" s="188"/>
      <c r="K10" s="189"/>
      <c r="L10" s="286"/>
      <c r="M10" s="287"/>
      <c r="N10" s="287"/>
      <c r="O10" s="287"/>
      <c r="P10" s="287"/>
      <c r="Q10" s="287"/>
      <c r="R10" s="287"/>
      <c r="S10" s="287"/>
      <c r="T10" s="287"/>
      <c r="U10" s="287"/>
      <c r="V10" s="287"/>
      <c r="W10" s="287"/>
      <c r="X10" s="287"/>
      <c r="Y10" s="287"/>
      <c r="Z10" s="287"/>
      <c r="AA10" s="287"/>
      <c r="AB10" s="287"/>
      <c r="AC10" s="287"/>
      <c r="AD10" s="287"/>
      <c r="AE10" s="287"/>
      <c r="AF10" s="288"/>
      <c r="AG10" s="279" t="s">
        <v>36</v>
      </c>
      <c r="AH10" s="261"/>
      <c r="AI10" s="262"/>
      <c r="AJ10" s="276"/>
      <c r="AK10" s="276"/>
      <c r="AL10" s="280" t="s">
        <v>37</v>
      </c>
      <c r="AM10" s="281"/>
      <c r="AN10" s="131"/>
      <c r="AP10" s="278"/>
      <c r="AQ10" s="278"/>
      <c r="AR10" s="278"/>
      <c r="AS10" s="278"/>
      <c r="AT10" s="278"/>
      <c r="AU10" s="278"/>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7" t="s">
        <v>38</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9"/>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38" t="s">
        <v>266</v>
      </c>
      <c r="B14" s="239"/>
      <c r="C14" s="239"/>
      <c r="D14" s="239"/>
      <c r="E14" s="239"/>
      <c r="F14" s="239"/>
      <c r="G14" s="239"/>
      <c r="H14" s="239"/>
      <c r="I14" s="239"/>
      <c r="J14" s="239"/>
      <c r="K14" s="239"/>
      <c r="L14" s="239"/>
      <c r="M14" s="239"/>
      <c r="N14" s="239"/>
      <c r="O14" s="239"/>
      <c r="P14" s="239"/>
      <c r="Q14" s="239"/>
      <c r="R14" s="239"/>
      <c r="S14" s="239"/>
      <c r="T14" s="239"/>
      <c r="U14" s="239"/>
      <c r="V14" s="239"/>
      <c r="W14" s="240"/>
      <c r="X14" s="235"/>
      <c r="Y14" s="236"/>
      <c r="Z14" s="237"/>
      <c r="AA14" s="222"/>
      <c r="AB14" s="223"/>
      <c r="AC14" s="223"/>
      <c r="AD14" s="223"/>
      <c r="AE14" s="223"/>
      <c r="AF14" s="223"/>
      <c r="AG14" s="223"/>
      <c r="AH14" s="223"/>
      <c r="AI14" s="223"/>
      <c r="AJ14" s="223"/>
      <c r="AK14" s="223"/>
      <c r="AL14" s="223"/>
      <c r="AM14" s="223"/>
    </row>
    <row r="15" spans="1:48" s="3" customFormat="1" ht="18" customHeight="1">
      <c r="A15" s="241" t="s">
        <v>190</v>
      </c>
      <c r="B15" s="242"/>
      <c r="C15" s="242"/>
      <c r="D15" s="242"/>
      <c r="E15" s="242"/>
      <c r="F15" s="242"/>
      <c r="G15" s="242"/>
      <c r="H15" s="242"/>
      <c r="I15" s="242"/>
      <c r="J15" s="242"/>
      <c r="K15" s="242"/>
      <c r="L15" s="242"/>
      <c r="M15" s="242"/>
      <c r="N15" s="242"/>
      <c r="O15" s="242"/>
      <c r="P15" s="242"/>
      <c r="Q15" s="242"/>
      <c r="R15" s="242"/>
      <c r="S15" s="242"/>
      <c r="T15" s="242"/>
      <c r="U15" s="242"/>
      <c r="V15" s="242"/>
      <c r="W15" s="243"/>
      <c r="X15" s="235"/>
      <c r="Y15" s="236"/>
      <c r="Z15" s="237"/>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247" t="s">
        <v>212</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9"/>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238" t="s">
        <v>217</v>
      </c>
      <c r="B19" s="239"/>
      <c r="C19" s="239"/>
      <c r="D19" s="239"/>
      <c r="E19" s="239"/>
      <c r="F19" s="239"/>
      <c r="G19" s="239"/>
      <c r="H19" s="239"/>
      <c r="I19" s="239"/>
      <c r="J19" s="239"/>
      <c r="K19" s="239"/>
      <c r="L19" s="239"/>
      <c r="M19" s="239"/>
      <c r="N19" s="239"/>
      <c r="O19" s="239"/>
      <c r="P19" s="239"/>
      <c r="Q19" s="239"/>
      <c r="R19" s="239"/>
      <c r="S19" s="239"/>
      <c r="T19" s="239"/>
      <c r="U19" s="239"/>
      <c r="V19" s="239"/>
      <c r="W19" s="239"/>
      <c r="X19" s="235"/>
      <c r="Y19" s="236"/>
      <c r="Z19" s="237"/>
      <c r="AA19" s="102"/>
      <c r="AB19" s="102"/>
      <c r="AC19" s="102"/>
      <c r="AD19" s="102"/>
      <c r="AE19" s="102"/>
      <c r="AF19" s="102"/>
      <c r="AG19" s="102"/>
      <c r="AN19" s="131"/>
    </row>
    <row r="20" spans="1:48" s="3" customFormat="1" ht="18" customHeight="1">
      <c r="A20" s="238" t="s">
        <v>214</v>
      </c>
      <c r="B20" s="239"/>
      <c r="C20" s="239"/>
      <c r="D20" s="239"/>
      <c r="E20" s="239"/>
      <c r="F20" s="239"/>
      <c r="G20" s="239"/>
      <c r="H20" s="239"/>
      <c r="I20" s="239"/>
      <c r="J20" s="239"/>
      <c r="K20" s="239"/>
      <c r="L20" s="239"/>
      <c r="M20" s="239"/>
      <c r="N20" s="239"/>
      <c r="O20" s="239"/>
      <c r="P20" s="239"/>
      <c r="Q20" s="239"/>
      <c r="R20" s="239"/>
      <c r="S20" s="239"/>
      <c r="T20" s="239"/>
      <c r="U20" s="239"/>
      <c r="V20" s="239"/>
      <c r="W20" s="239"/>
      <c r="X20" s="235"/>
      <c r="Y20" s="236"/>
      <c r="Z20" s="237"/>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247" t="s">
        <v>39</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9"/>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207"/>
      <c r="AD24" s="282" t="s">
        <v>40</v>
      </c>
      <c r="AE24" s="190"/>
      <c r="AF24" s="190"/>
      <c r="AG24" s="190"/>
      <c r="AH24" s="190"/>
      <c r="AI24" s="232" t="s">
        <v>41</v>
      </c>
      <c r="AJ24" s="233"/>
      <c r="AK24" s="233"/>
      <c r="AL24" s="233"/>
      <c r="AM24" s="234"/>
      <c r="AV24" s="3"/>
    </row>
    <row r="25" spans="1:48">
      <c r="A25" s="94"/>
      <c r="B25" s="3"/>
      <c r="C25" s="84"/>
      <c r="D25" s="3"/>
      <c r="E25" s="95"/>
      <c r="F25" s="3"/>
      <c r="G25" s="3"/>
      <c r="H25" s="3"/>
      <c r="I25" s="3"/>
      <c r="J25" s="96"/>
      <c r="K25" s="96"/>
      <c r="L25" s="96"/>
      <c r="M25" s="96"/>
      <c r="N25" s="96"/>
      <c r="O25" s="97"/>
      <c r="P25" s="84"/>
      <c r="S25" s="96"/>
      <c r="T25" s="93"/>
      <c r="U25" s="96"/>
      <c r="V25" s="96"/>
      <c r="W25" s="86"/>
      <c r="AC25" s="207"/>
      <c r="AD25" s="283" t="str">
        <f>IFERROR(VLOOKUP(L10,リスト!B2:D23,2,FALSE),IFERROR(VLOOKUP(L10,リスト!B24:D30,2,FALSE)*AJ10,""))</f>
        <v/>
      </c>
      <c r="AE25" s="284"/>
      <c r="AF25" s="284"/>
      <c r="AG25" s="285" t="s">
        <v>7</v>
      </c>
      <c r="AH25" s="285"/>
      <c r="AI25" s="228">
        <f>MIN(AD25,ROUNDDOWN((H34+H43)/1000,0))</f>
        <v>0</v>
      </c>
      <c r="AJ25" s="229"/>
      <c r="AK25" s="229"/>
      <c r="AL25" s="224" t="s">
        <v>7</v>
      </c>
      <c r="AM25" s="225"/>
    </row>
    <row r="26" spans="1:48" ht="14.25" thickBot="1">
      <c r="A26" s="84" t="s">
        <v>188</v>
      </c>
      <c r="B26" s="3"/>
      <c r="C26" s="84"/>
      <c r="D26" s="3"/>
      <c r="E26" s="95"/>
      <c r="F26" s="3"/>
      <c r="G26" s="3"/>
      <c r="H26" s="3"/>
      <c r="I26" s="3"/>
      <c r="J26" s="96"/>
      <c r="K26" s="96"/>
      <c r="L26" s="96"/>
      <c r="M26" s="96"/>
      <c r="N26" s="96"/>
      <c r="O26" s="97"/>
      <c r="P26" s="84"/>
      <c r="S26" s="96"/>
      <c r="T26" s="93"/>
      <c r="U26" s="96"/>
      <c r="V26" s="96"/>
      <c r="W26" s="86"/>
      <c r="AC26" s="207"/>
      <c r="AD26" s="283"/>
      <c r="AE26" s="284"/>
      <c r="AF26" s="284"/>
      <c r="AG26" s="285"/>
      <c r="AH26" s="285"/>
      <c r="AI26" s="230"/>
      <c r="AJ26" s="231"/>
      <c r="AK26" s="231"/>
      <c r="AL26" s="226"/>
      <c r="AM26" s="227"/>
    </row>
    <row r="27" spans="1:48" ht="30" customHeight="1">
      <c r="A27" s="187" t="s">
        <v>259</v>
      </c>
      <c r="B27" s="188"/>
      <c r="C27" s="188"/>
      <c r="D27" s="188"/>
      <c r="E27" s="188"/>
      <c r="F27" s="188"/>
      <c r="G27" s="189"/>
      <c r="H27" s="190" t="s">
        <v>243</v>
      </c>
      <c r="I27" s="188"/>
      <c r="J27" s="188"/>
      <c r="K27" s="188"/>
      <c r="L27" s="188"/>
      <c r="M27" s="187" t="s">
        <v>42</v>
      </c>
      <c r="N27" s="188"/>
      <c r="O27" s="188"/>
      <c r="P27" s="188"/>
      <c r="Q27" s="188"/>
      <c r="R27" s="188"/>
      <c r="S27" s="188"/>
      <c r="T27" s="188"/>
      <c r="U27" s="188"/>
      <c r="V27" s="188"/>
      <c r="W27" s="188"/>
      <c r="X27" s="188"/>
      <c r="Y27" s="188"/>
      <c r="Z27" s="188"/>
      <c r="AA27" s="188"/>
      <c r="AB27" s="188"/>
      <c r="AC27" s="188"/>
      <c r="AD27" s="188"/>
      <c r="AE27" s="188"/>
      <c r="AF27" s="188"/>
      <c r="AG27" s="188"/>
      <c r="AH27" s="188"/>
      <c r="AI27" s="194"/>
      <c r="AJ27" s="194"/>
      <c r="AK27" s="194"/>
      <c r="AL27" s="194"/>
      <c r="AM27" s="195"/>
    </row>
    <row r="28" spans="1:48">
      <c r="A28" s="202" t="s">
        <v>250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4"/>
    </row>
    <row r="29" spans="1:48" ht="39" customHeight="1">
      <c r="A29" s="199" t="s">
        <v>248</v>
      </c>
      <c r="B29" s="200"/>
      <c r="C29" s="200"/>
      <c r="D29" s="200"/>
      <c r="E29" s="200"/>
      <c r="F29" s="200"/>
      <c r="G29" s="201"/>
      <c r="H29" s="206"/>
      <c r="I29" s="206"/>
      <c r="J29" s="206"/>
      <c r="K29" s="206"/>
      <c r="L29" s="206"/>
      <c r="M29" s="191"/>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3"/>
    </row>
    <row r="30" spans="1:48" ht="38.25" customHeight="1">
      <c r="A30" s="196" t="s">
        <v>249</v>
      </c>
      <c r="B30" s="197"/>
      <c r="C30" s="197"/>
      <c r="D30" s="197"/>
      <c r="E30" s="197"/>
      <c r="F30" s="197"/>
      <c r="G30" s="198"/>
      <c r="H30" s="205"/>
      <c r="I30" s="205"/>
      <c r="J30" s="205"/>
      <c r="K30" s="205"/>
      <c r="L30" s="205"/>
      <c r="M30" s="244"/>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6"/>
    </row>
    <row r="31" spans="1:48">
      <c r="A31" s="202" t="s">
        <v>251</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4"/>
    </row>
    <row r="32" spans="1:48" ht="60" customHeight="1">
      <c r="A32" s="196" t="s">
        <v>258</v>
      </c>
      <c r="B32" s="197"/>
      <c r="C32" s="197"/>
      <c r="D32" s="197"/>
      <c r="E32" s="197"/>
      <c r="F32" s="197"/>
      <c r="G32" s="198"/>
      <c r="H32" s="205"/>
      <c r="I32" s="205"/>
      <c r="J32" s="205"/>
      <c r="K32" s="205"/>
      <c r="L32" s="205"/>
      <c r="M32" s="244"/>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6"/>
    </row>
    <row r="33" spans="1:56" ht="69" customHeight="1">
      <c r="A33" s="181" t="s">
        <v>252</v>
      </c>
      <c r="B33" s="182"/>
      <c r="C33" s="182"/>
      <c r="D33" s="182"/>
      <c r="E33" s="182"/>
      <c r="F33" s="182"/>
      <c r="G33" s="183"/>
      <c r="H33" s="205"/>
      <c r="I33" s="205"/>
      <c r="J33" s="205"/>
      <c r="K33" s="205"/>
      <c r="L33" s="205"/>
      <c r="M33" s="244"/>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6"/>
      <c r="AV33" s="3"/>
    </row>
    <row r="34" spans="1:56" ht="15" customHeight="1">
      <c r="A34" s="62" t="s">
        <v>24</v>
      </c>
      <c r="B34" s="63"/>
      <c r="C34" s="63"/>
      <c r="D34" s="63"/>
      <c r="E34" s="63"/>
      <c r="F34" s="63"/>
      <c r="G34" s="64"/>
      <c r="H34" s="208">
        <f>SUM(H29:L33)</f>
        <v>0</v>
      </c>
      <c r="I34" s="208"/>
      <c r="J34" s="208"/>
      <c r="K34" s="208"/>
      <c r="L34" s="209"/>
      <c r="M34" s="210"/>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13"/>
      <c r="AJ35" s="213"/>
      <c r="AK35" s="213"/>
      <c r="AL35" s="214"/>
      <c r="AM35" s="214"/>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13"/>
      <c r="AJ36" s="213"/>
      <c r="AK36" s="213"/>
      <c r="AL36" s="214"/>
      <c r="AM36" s="214"/>
      <c r="AV36" s="131"/>
      <c r="AW36" s="3"/>
      <c r="AX36" s="3"/>
      <c r="AY36" s="3"/>
      <c r="AZ36" s="3"/>
      <c r="BA36" s="3"/>
      <c r="BB36" s="3"/>
      <c r="BC36" s="3"/>
      <c r="BD36" s="3"/>
    </row>
    <row r="37" spans="1:56" ht="30" customHeight="1">
      <c r="A37" s="187" t="s">
        <v>259</v>
      </c>
      <c r="B37" s="188"/>
      <c r="C37" s="188"/>
      <c r="D37" s="188"/>
      <c r="E37" s="188"/>
      <c r="F37" s="188"/>
      <c r="G37" s="189"/>
      <c r="H37" s="190" t="s">
        <v>244</v>
      </c>
      <c r="I37" s="188"/>
      <c r="J37" s="188"/>
      <c r="K37" s="188"/>
      <c r="L37" s="188"/>
      <c r="M37" s="187" t="s">
        <v>42</v>
      </c>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9"/>
    </row>
    <row r="38" spans="1:56" ht="37.5" customHeight="1">
      <c r="A38" s="178" t="s">
        <v>253</v>
      </c>
      <c r="B38" s="179"/>
      <c r="C38" s="179"/>
      <c r="D38" s="179"/>
      <c r="E38" s="179"/>
      <c r="F38" s="179"/>
      <c r="G38" s="180"/>
      <c r="H38" s="218"/>
      <c r="I38" s="218"/>
      <c r="J38" s="218"/>
      <c r="K38" s="218"/>
      <c r="L38" s="218"/>
      <c r="M38" s="219"/>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1"/>
    </row>
    <row r="39" spans="1:56" ht="36.75" customHeight="1">
      <c r="A39" s="181" t="s">
        <v>254</v>
      </c>
      <c r="B39" s="182"/>
      <c r="C39" s="182"/>
      <c r="D39" s="182"/>
      <c r="E39" s="182"/>
      <c r="F39" s="182"/>
      <c r="G39" s="183"/>
      <c r="H39" s="205"/>
      <c r="I39" s="205"/>
      <c r="J39" s="205"/>
      <c r="K39" s="205"/>
      <c r="L39" s="205"/>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row>
    <row r="40" spans="1:56" ht="27" customHeight="1">
      <c r="A40" s="181" t="s">
        <v>255</v>
      </c>
      <c r="B40" s="182"/>
      <c r="C40" s="182"/>
      <c r="D40" s="182"/>
      <c r="E40" s="182"/>
      <c r="F40" s="182"/>
      <c r="G40" s="183"/>
      <c r="H40" s="205"/>
      <c r="I40" s="205"/>
      <c r="J40" s="205"/>
      <c r="K40" s="205"/>
      <c r="L40" s="205"/>
      <c r="M40" s="215"/>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7"/>
    </row>
    <row r="41" spans="1:56" ht="51" customHeight="1">
      <c r="A41" s="181" t="s">
        <v>256</v>
      </c>
      <c r="B41" s="182"/>
      <c r="C41" s="182"/>
      <c r="D41" s="182"/>
      <c r="E41" s="182"/>
      <c r="F41" s="182"/>
      <c r="G41" s="183"/>
      <c r="H41" s="205"/>
      <c r="I41" s="205"/>
      <c r="J41" s="205"/>
      <c r="K41" s="205"/>
      <c r="L41" s="205"/>
      <c r="M41" s="215"/>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7"/>
      <c r="AV41" s="3"/>
    </row>
    <row r="42" spans="1:56" ht="36.75" customHeight="1">
      <c r="A42" s="184" t="s">
        <v>257</v>
      </c>
      <c r="B42" s="185"/>
      <c r="C42" s="185"/>
      <c r="D42" s="185"/>
      <c r="E42" s="185"/>
      <c r="F42" s="185"/>
      <c r="G42" s="186"/>
      <c r="H42" s="205"/>
      <c r="I42" s="205"/>
      <c r="J42" s="205"/>
      <c r="K42" s="205"/>
      <c r="L42" s="205"/>
      <c r="M42" s="215"/>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7"/>
    </row>
    <row r="43" spans="1:56" ht="15" customHeight="1">
      <c r="A43" s="62" t="s">
        <v>24</v>
      </c>
      <c r="B43" s="63"/>
      <c r="C43" s="63"/>
      <c r="D43" s="63"/>
      <c r="E43" s="63"/>
      <c r="F43" s="63"/>
      <c r="G43" s="64"/>
      <c r="H43" s="208">
        <f>SUM(H38:L42)</f>
        <v>0</v>
      </c>
      <c r="I43" s="208"/>
      <c r="J43" s="208"/>
      <c r="K43" s="208"/>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14"/>
      <c r="AJ47" s="214"/>
      <c r="AK47" s="214"/>
      <c r="AL47" s="214"/>
      <c r="AM47" s="214"/>
    </row>
  </sheetData>
  <sheetProtection algorithmName="SHA-512" hashValue="gIohZk1Z3VL/ENXbbafGpVUnO29Y1m7mmIFjDq+vRYr58QVsdSi+ho55cLN4X8iISijRQMbL0z5qjOLGvNfw7Q==" saltValue="RaDEGIGVylxIbho0/dDdCA==" spinCount="100000" sheet="1" formatCells="0" formatColumns="0" formatRows="0" insertColumns="0" insertRows="0" autoFilter="0"/>
  <mergeCells count="85">
    <mergeCell ref="H43:L43"/>
    <mergeCell ref="M43:AM43"/>
    <mergeCell ref="AI47:AM47"/>
    <mergeCell ref="A41:G41"/>
    <mergeCell ref="H41:L41"/>
    <mergeCell ref="M41:AM41"/>
    <mergeCell ref="A42:G42"/>
    <mergeCell ref="H42:L42"/>
    <mergeCell ref="M42:AM42"/>
    <mergeCell ref="A39:G39"/>
    <mergeCell ref="H39:L39"/>
    <mergeCell ref="M39:AM39"/>
    <mergeCell ref="A40:G40"/>
    <mergeCell ref="H40:L40"/>
    <mergeCell ref="M40:AM40"/>
    <mergeCell ref="A38:G38"/>
    <mergeCell ref="H38:L38"/>
    <mergeCell ref="M38:AM38"/>
    <mergeCell ref="A33:G33"/>
    <mergeCell ref="H33:L33"/>
    <mergeCell ref="M33:AM33"/>
    <mergeCell ref="H34:L34"/>
    <mergeCell ref="M34:AM34"/>
    <mergeCell ref="AI35:AK35"/>
    <mergeCell ref="AL35:AM35"/>
    <mergeCell ref="AI36:AK36"/>
    <mergeCell ref="AL36:AM36"/>
    <mergeCell ref="A37:G37"/>
    <mergeCell ref="H37:L37"/>
    <mergeCell ref="M37:AM37"/>
    <mergeCell ref="A30:G30"/>
    <mergeCell ref="H30:L30"/>
    <mergeCell ref="M30:AM30"/>
    <mergeCell ref="A31:AM31"/>
    <mergeCell ref="A32:G32"/>
    <mergeCell ref="H32:L32"/>
    <mergeCell ref="M32:AM32"/>
    <mergeCell ref="A27:G27"/>
    <mergeCell ref="H27:L27"/>
    <mergeCell ref="M27:AM27"/>
    <mergeCell ref="A28:AM28"/>
    <mergeCell ref="A29:G29"/>
    <mergeCell ref="H29:L29"/>
    <mergeCell ref="M29:AM29"/>
    <mergeCell ref="AC24:AC26"/>
    <mergeCell ref="AD24:AH24"/>
    <mergeCell ref="AI24:AM24"/>
    <mergeCell ref="AD25:AF26"/>
    <mergeCell ref="AG25:AH26"/>
    <mergeCell ref="AI25:AK26"/>
    <mergeCell ref="AL25:AM26"/>
    <mergeCell ref="A22:AM22"/>
    <mergeCell ref="A12:AM12"/>
    <mergeCell ref="A14:W14"/>
    <mergeCell ref="X14:Z14"/>
    <mergeCell ref="AA14:AM14"/>
    <mergeCell ref="A15:W15"/>
    <mergeCell ref="X15:Z15"/>
    <mergeCell ref="A17:AM17"/>
    <mergeCell ref="A19:W19"/>
    <mergeCell ref="X19:Z19"/>
    <mergeCell ref="A20:W20"/>
    <mergeCell ref="X20:Z20"/>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10"/>
  <dataValidations count="2">
    <dataValidation type="list" allowBlank="1" showInputMessage="1" showErrorMessage="1" sqref="X14:Z15 X19:Z20" xr:uid="{85D7DDD3-A22C-40B0-A9A7-102865DBE36F}">
      <formula1>"✔"</formula1>
    </dataValidation>
    <dataValidation imeMode="halfAlpha" allowBlank="1" showInputMessage="1" showErrorMessage="1" sqref="S24:V26 J24:N26 S36:V36 J36:N36" xr:uid="{5CC571F0-13C1-4017-8D28-65742AD7D93F}"/>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legacyDrawing r:id="rId2"/>
  <extLst>
    <ext xmlns:x14="http://schemas.microsoft.com/office/spreadsheetml/2009/9/main" uri="{CCE6A557-97BC-4b89-ADB6-D9C93CAAB3DF}">
      <x14:dataValidations xmlns:xm="http://schemas.microsoft.com/office/excel/2006/main" count="2">
        <x14:dataValidation type="list" allowBlank="1" xr:uid="{DEF2CA3B-28A5-4E64-AAF9-B2875B2988DD}">
          <x14:formula1>
            <xm:f>リスト!$B$2:$B$30</xm:f>
          </x14:formula1>
          <xm:sqref>L10</xm:sqref>
        </x14:dataValidation>
        <x14:dataValidation type="list" allowBlank="1" xr:uid="{A1D5441B-2BD9-47BD-8470-F8D38CF65A70}">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43</v>
      </c>
      <c r="B1" s="6"/>
      <c r="C1" s="5" t="s">
        <v>44</v>
      </c>
      <c r="I1" s="5"/>
      <c r="J1" s="5"/>
    </row>
    <row r="2" spans="1:15" ht="27" customHeight="1">
      <c r="A2" s="8" t="s">
        <v>45</v>
      </c>
      <c r="B2" s="9"/>
      <c r="C2" s="10"/>
      <c r="D2" s="10"/>
      <c r="E2" s="10"/>
      <c r="F2" s="10"/>
      <c r="G2" s="10"/>
      <c r="H2" s="11"/>
      <c r="I2" s="292" t="s">
        <v>46</v>
      </c>
      <c r="J2" s="293"/>
    </row>
    <row r="3" spans="1:15" ht="30" customHeight="1">
      <c r="A3" s="12"/>
      <c r="B3" s="13"/>
      <c r="C3" s="14"/>
      <c r="D3" s="14"/>
      <c r="E3" s="14"/>
      <c r="F3" s="14"/>
      <c r="G3" s="15" t="s">
        <v>47</v>
      </c>
      <c r="H3" s="16"/>
    </row>
    <row r="4" spans="1:15" ht="71.25" customHeight="1">
      <c r="A4" s="17"/>
      <c r="B4" s="18"/>
      <c r="C4" s="294" t="s">
        <v>48</v>
      </c>
      <c r="D4" s="295"/>
      <c r="E4" s="295"/>
      <c r="F4" s="296"/>
      <c r="G4" s="297" t="s">
        <v>49</v>
      </c>
      <c r="H4" s="298"/>
    </row>
    <row r="5" spans="1:15" ht="18.95" customHeight="1">
      <c r="A5" s="19"/>
      <c r="B5" s="20"/>
      <c r="C5" s="299" t="s">
        <v>50</v>
      </c>
      <c r="D5" s="21">
        <v>1</v>
      </c>
      <c r="E5" s="300" t="s">
        <v>51</v>
      </c>
      <c r="F5" s="21" t="s">
        <v>52</v>
      </c>
      <c r="G5" s="22">
        <v>653</v>
      </c>
      <c r="H5" s="23" t="s">
        <v>53</v>
      </c>
      <c r="K5" s="24"/>
      <c r="L5" s="25"/>
      <c r="M5" s="24"/>
      <c r="N5" s="25"/>
      <c r="O5" s="26"/>
    </row>
    <row r="6" spans="1:15" ht="18.95" customHeight="1">
      <c r="A6" s="19"/>
      <c r="B6" s="20"/>
      <c r="C6" s="299"/>
      <c r="D6" s="21">
        <v>2</v>
      </c>
      <c r="E6" s="300"/>
      <c r="F6" s="21" t="s">
        <v>54</v>
      </c>
      <c r="G6" s="22">
        <v>831</v>
      </c>
      <c r="H6" s="23" t="s">
        <v>53</v>
      </c>
      <c r="K6" s="24"/>
      <c r="L6" s="25"/>
      <c r="M6" s="24"/>
      <c r="N6" s="25"/>
      <c r="O6" s="26"/>
    </row>
    <row r="7" spans="1:15" ht="18.95" customHeight="1">
      <c r="A7" s="19"/>
      <c r="B7" s="20"/>
      <c r="C7" s="299"/>
      <c r="D7" s="21">
        <v>3</v>
      </c>
      <c r="E7" s="300"/>
      <c r="F7" s="21" t="s">
        <v>55</v>
      </c>
      <c r="G7" s="22">
        <v>1075</v>
      </c>
      <c r="H7" s="23" t="s">
        <v>53</v>
      </c>
      <c r="K7" s="24"/>
      <c r="L7" s="25"/>
      <c r="M7" s="24"/>
      <c r="N7" s="25"/>
      <c r="O7" s="26"/>
    </row>
    <row r="8" spans="1:15" ht="18.95" customHeight="1">
      <c r="A8" s="19"/>
      <c r="B8" s="20"/>
      <c r="C8" s="299"/>
      <c r="D8" s="21">
        <v>4</v>
      </c>
      <c r="E8" s="301" t="s">
        <v>56</v>
      </c>
      <c r="F8" s="301"/>
      <c r="G8" s="22">
        <v>305</v>
      </c>
      <c r="H8" s="23" t="s">
        <v>53</v>
      </c>
      <c r="K8" s="24"/>
      <c r="L8" s="25"/>
      <c r="M8" s="24"/>
      <c r="N8" s="25"/>
      <c r="O8" s="26"/>
    </row>
    <row r="9" spans="1:15" ht="18.95" customHeight="1">
      <c r="A9" s="19"/>
      <c r="B9" s="20"/>
      <c r="C9" s="299"/>
      <c r="D9" s="21">
        <v>5</v>
      </c>
      <c r="E9" s="300" t="s">
        <v>57</v>
      </c>
      <c r="F9" s="300"/>
      <c r="G9" s="22">
        <v>340</v>
      </c>
      <c r="H9" s="23" t="s">
        <v>53</v>
      </c>
      <c r="K9" s="24"/>
      <c r="L9" s="25"/>
      <c r="M9" s="24"/>
      <c r="N9" s="25"/>
      <c r="O9" s="26"/>
    </row>
    <row r="10" spans="1:15" ht="18.95" customHeight="1">
      <c r="A10" s="19"/>
      <c r="B10" s="20"/>
      <c r="C10" s="299"/>
      <c r="D10" s="21">
        <v>6</v>
      </c>
      <c r="E10" s="300" t="s">
        <v>58</v>
      </c>
      <c r="F10" s="21" t="s">
        <v>52</v>
      </c>
      <c r="G10" s="22">
        <v>642</v>
      </c>
      <c r="H10" s="23" t="s">
        <v>53</v>
      </c>
      <c r="K10" s="24"/>
      <c r="L10" s="25"/>
      <c r="M10" s="24"/>
      <c r="N10" s="25"/>
      <c r="O10" s="26"/>
    </row>
    <row r="11" spans="1:15" ht="18.95" customHeight="1">
      <c r="A11" s="19"/>
      <c r="B11" s="20"/>
      <c r="C11" s="299"/>
      <c r="D11" s="21">
        <v>7</v>
      </c>
      <c r="E11" s="300"/>
      <c r="F11" s="21" t="s">
        <v>54</v>
      </c>
      <c r="G11" s="22">
        <v>776</v>
      </c>
      <c r="H11" s="23" t="s">
        <v>53</v>
      </c>
      <c r="K11" s="24"/>
      <c r="L11" s="25"/>
      <c r="M11" s="24"/>
      <c r="N11" s="25"/>
      <c r="O11" s="26"/>
    </row>
    <row r="12" spans="1:15" ht="18.95" customHeight="1">
      <c r="A12" s="19"/>
      <c r="B12" s="20"/>
      <c r="C12" s="299"/>
      <c r="D12" s="21">
        <v>8</v>
      </c>
      <c r="E12" s="300"/>
      <c r="F12" s="21" t="s">
        <v>55</v>
      </c>
      <c r="G12" s="22">
        <v>1272</v>
      </c>
      <c r="H12" s="23" t="s">
        <v>53</v>
      </c>
      <c r="K12" s="24"/>
      <c r="L12" s="25"/>
      <c r="M12" s="24"/>
      <c r="N12" s="25"/>
      <c r="O12" s="26"/>
    </row>
    <row r="13" spans="1:15" ht="18.95" customHeight="1">
      <c r="A13" s="19"/>
      <c r="B13" s="20"/>
      <c r="C13" s="27" t="s">
        <v>59</v>
      </c>
      <c r="D13" s="21">
        <v>9</v>
      </c>
      <c r="E13" s="300" t="s">
        <v>60</v>
      </c>
      <c r="F13" s="300"/>
      <c r="G13" s="22">
        <v>44</v>
      </c>
      <c r="H13" s="23" t="s">
        <v>61</v>
      </c>
      <c r="K13" s="24"/>
      <c r="L13" s="26"/>
      <c r="M13" s="26"/>
      <c r="N13" s="25"/>
      <c r="O13" s="24"/>
    </row>
    <row r="14" spans="1:15" ht="18.95" customHeight="1">
      <c r="A14" s="19"/>
      <c r="B14" s="20"/>
      <c r="C14" s="299" t="s">
        <v>62</v>
      </c>
      <c r="D14" s="21">
        <v>10</v>
      </c>
      <c r="E14" s="300" t="s">
        <v>63</v>
      </c>
      <c r="F14" s="300"/>
      <c r="G14" s="22">
        <v>500</v>
      </c>
      <c r="H14" s="23" t="s">
        <v>53</v>
      </c>
      <c r="K14" s="24"/>
      <c r="L14" s="25"/>
      <c r="M14" s="24"/>
      <c r="N14" s="25"/>
      <c r="O14" s="26"/>
    </row>
    <row r="15" spans="1:15" ht="18.95" customHeight="1">
      <c r="A15" s="19"/>
      <c r="B15" s="20"/>
      <c r="C15" s="299"/>
      <c r="D15" s="21">
        <v>11</v>
      </c>
      <c r="E15" s="300" t="s">
        <v>64</v>
      </c>
      <c r="F15" s="300"/>
      <c r="G15" s="22">
        <v>431</v>
      </c>
      <c r="H15" s="23" t="s">
        <v>53</v>
      </c>
      <c r="K15" s="24"/>
      <c r="L15" s="25"/>
      <c r="M15" s="24"/>
      <c r="N15" s="25"/>
      <c r="O15" s="26"/>
    </row>
    <row r="16" spans="1:15" ht="18.95" customHeight="1">
      <c r="A16" s="19"/>
      <c r="B16" s="20"/>
      <c r="C16" s="299"/>
      <c r="D16" s="21">
        <v>12</v>
      </c>
      <c r="E16" s="300" t="s">
        <v>65</v>
      </c>
      <c r="F16" s="300"/>
      <c r="G16" s="22">
        <v>464</v>
      </c>
      <c r="H16" s="23" t="s">
        <v>53</v>
      </c>
      <c r="K16" s="24"/>
      <c r="L16" s="25"/>
      <c r="M16" s="24"/>
      <c r="N16" s="25"/>
      <c r="O16" s="26"/>
    </row>
    <row r="17" spans="1:28" ht="18.95" customHeight="1">
      <c r="A17" s="19"/>
      <c r="B17" s="20"/>
      <c r="C17" s="299"/>
      <c r="D17" s="21">
        <v>13</v>
      </c>
      <c r="E17" s="300" t="s">
        <v>66</v>
      </c>
      <c r="F17" s="300"/>
      <c r="G17" s="22">
        <v>153</v>
      </c>
      <c r="H17" s="23" t="s">
        <v>53</v>
      </c>
      <c r="K17" s="24"/>
      <c r="L17" s="25"/>
      <c r="M17" s="24"/>
      <c r="N17" s="25"/>
      <c r="O17" s="26"/>
    </row>
    <row r="18" spans="1:28" ht="18.95" customHeight="1">
      <c r="A18" s="19"/>
      <c r="B18" s="20"/>
      <c r="C18" s="299"/>
      <c r="D18" s="21">
        <v>14</v>
      </c>
      <c r="E18" s="300" t="s">
        <v>67</v>
      </c>
      <c r="F18" s="300"/>
      <c r="G18" s="22">
        <v>1002</v>
      </c>
      <c r="H18" s="23" t="s">
        <v>53</v>
      </c>
      <c r="K18" s="24"/>
      <c r="L18" s="25"/>
      <c r="M18" s="24"/>
      <c r="N18" s="25"/>
      <c r="O18" s="26"/>
    </row>
    <row r="19" spans="1:28" ht="18.95" customHeight="1">
      <c r="A19" s="19"/>
      <c r="B19" s="20"/>
      <c r="C19" s="299"/>
      <c r="D19" s="21">
        <v>15</v>
      </c>
      <c r="E19" s="300" t="s">
        <v>68</v>
      </c>
      <c r="F19" s="300"/>
      <c r="G19" s="22">
        <v>573</v>
      </c>
      <c r="H19" s="23" t="s">
        <v>53</v>
      </c>
      <c r="K19" s="24"/>
      <c r="L19" s="25"/>
      <c r="M19" s="24"/>
      <c r="N19" s="25"/>
      <c r="O19" s="26"/>
    </row>
    <row r="20" spans="1:28" ht="18.95" customHeight="1">
      <c r="A20" s="19"/>
      <c r="B20" s="20"/>
      <c r="C20" s="299"/>
      <c r="D20" s="21">
        <v>16</v>
      </c>
      <c r="E20" s="300" t="s">
        <v>69</v>
      </c>
      <c r="F20" s="300"/>
      <c r="G20" s="22">
        <v>227</v>
      </c>
      <c r="H20" s="23" t="s">
        <v>53</v>
      </c>
      <c r="K20" s="24"/>
      <c r="L20" s="25"/>
      <c r="M20" s="24"/>
      <c r="N20" s="25"/>
      <c r="O20" s="26"/>
    </row>
    <row r="21" spans="1:28" s="28" customFormat="1" ht="18.95" customHeight="1">
      <c r="A21" s="19"/>
      <c r="B21" s="20"/>
      <c r="C21" s="299"/>
      <c r="D21" s="21">
        <v>17</v>
      </c>
      <c r="E21" s="300" t="s">
        <v>70</v>
      </c>
      <c r="F21" s="300"/>
      <c r="G21" s="22">
        <v>252</v>
      </c>
      <c r="H21" s="23" t="s">
        <v>53</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99"/>
      <c r="D22" s="21">
        <v>18</v>
      </c>
      <c r="E22" s="303" t="s">
        <v>71</v>
      </c>
      <c r="F22" s="303"/>
      <c r="G22" s="22">
        <v>82</v>
      </c>
      <c r="H22" s="23" t="s">
        <v>53</v>
      </c>
      <c r="K22" s="24"/>
      <c r="L22" s="25"/>
      <c r="M22" s="24"/>
      <c r="N22" s="25"/>
      <c r="O22" s="26"/>
    </row>
    <row r="23" spans="1:28" ht="18.95" customHeight="1">
      <c r="A23" s="19"/>
      <c r="B23" s="20"/>
      <c r="C23" s="304" t="s">
        <v>72</v>
      </c>
      <c r="D23" s="21">
        <v>19</v>
      </c>
      <c r="E23" s="300" t="s">
        <v>73</v>
      </c>
      <c r="F23" s="300"/>
      <c r="G23" s="22">
        <v>637</v>
      </c>
      <c r="H23" s="23" t="s">
        <v>53</v>
      </c>
      <c r="K23" s="24"/>
      <c r="L23" s="25"/>
      <c r="M23" s="24"/>
      <c r="N23" s="25"/>
      <c r="O23" s="26"/>
    </row>
    <row r="24" spans="1:28" ht="18.95" customHeight="1">
      <c r="A24" s="19"/>
      <c r="B24" s="20"/>
      <c r="C24" s="304"/>
      <c r="D24" s="21">
        <v>20</v>
      </c>
      <c r="E24" s="300" t="s">
        <v>74</v>
      </c>
      <c r="F24" s="300"/>
      <c r="G24" s="22">
        <v>873</v>
      </c>
      <c r="H24" s="23" t="s">
        <v>53</v>
      </c>
      <c r="K24" s="24"/>
      <c r="L24" s="25"/>
      <c r="M24" s="24"/>
      <c r="N24" s="25"/>
      <c r="O24" s="26"/>
    </row>
    <row r="25" spans="1:28" ht="18.95" customHeight="1">
      <c r="A25" s="19"/>
      <c r="B25" s="20"/>
      <c r="C25" s="304" t="s">
        <v>75</v>
      </c>
      <c r="D25" s="21">
        <v>21</v>
      </c>
      <c r="E25" s="300" t="s">
        <v>76</v>
      </c>
      <c r="F25" s="300"/>
      <c r="G25" s="22">
        <v>40</v>
      </c>
      <c r="H25" s="23" t="s">
        <v>61</v>
      </c>
      <c r="K25" s="24"/>
      <c r="L25" s="26"/>
      <c r="M25" s="26"/>
      <c r="N25" s="25"/>
      <c r="O25" s="24"/>
    </row>
    <row r="26" spans="1:28" ht="18.95" customHeight="1">
      <c r="A26" s="19"/>
      <c r="B26" s="20"/>
      <c r="C26" s="304"/>
      <c r="D26" s="21">
        <v>22</v>
      </c>
      <c r="E26" s="300" t="s">
        <v>77</v>
      </c>
      <c r="F26" s="300"/>
      <c r="G26" s="22">
        <v>48</v>
      </c>
      <c r="H26" s="23" t="s">
        <v>61</v>
      </c>
      <c r="K26" s="24"/>
      <c r="L26" s="26"/>
      <c r="M26" s="26"/>
      <c r="N26" s="25"/>
      <c r="O26" s="24"/>
    </row>
    <row r="27" spans="1:28" ht="18.95" customHeight="1">
      <c r="A27" s="19"/>
      <c r="B27" s="20"/>
      <c r="C27" s="304"/>
      <c r="D27" s="21">
        <v>23</v>
      </c>
      <c r="E27" s="300" t="s">
        <v>78</v>
      </c>
      <c r="F27" s="300"/>
      <c r="G27" s="22">
        <v>39</v>
      </c>
      <c r="H27" s="23" t="s">
        <v>61</v>
      </c>
      <c r="K27" s="24"/>
      <c r="L27" s="26"/>
      <c r="M27" s="26"/>
      <c r="N27" s="25"/>
      <c r="O27" s="24"/>
    </row>
    <row r="28" spans="1:28" ht="18.95" customHeight="1">
      <c r="A28" s="19"/>
      <c r="B28" s="20"/>
      <c r="C28" s="304"/>
      <c r="D28" s="21">
        <v>24</v>
      </c>
      <c r="E28" s="300" t="s">
        <v>79</v>
      </c>
      <c r="F28" s="300"/>
      <c r="G28" s="22">
        <v>48</v>
      </c>
      <c r="H28" s="23" t="s">
        <v>61</v>
      </c>
      <c r="K28" s="24"/>
      <c r="L28" s="26"/>
      <c r="M28" s="26"/>
      <c r="N28" s="25"/>
      <c r="O28" s="24"/>
    </row>
    <row r="29" spans="1:28" ht="18.95" customHeight="1">
      <c r="A29" s="19"/>
      <c r="B29" s="20"/>
      <c r="C29" s="304"/>
      <c r="D29" s="21">
        <v>25</v>
      </c>
      <c r="E29" s="300" t="s">
        <v>80</v>
      </c>
      <c r="F29" s="300"/>
      <c r="G29" s="22">
        <v>43</v>
      </c>
      <c r="H29" s="23" t="s">
        <v>61</v>
      </c>
      <c r="K29" s="24"/>
      <c r="L29" s="26"/>
      <c r="M29" s="26"/>
      <c r="N29" s="25"/>
      <c r="O29" s="24"/>
    </row>
    <row r="30" spans="1:28" ht="18.95" customHeight="1">
      <c r="A30" s="19"/>
      <c r="B30" s="20"/>
      <c r="C30" s="304"/>
      <c r="D30" s="21">
        <v>26</v>
      </c>
      <c r="E30" s="300" t="s">
        <v>81</v>
      </c>
      <c r="F30" s="300"/>
      <c r="G30" s="22">
        <v>48</v>
      </c>
      <c r="H30" s="23" t="s">
        <v>61</v>
      </c>
      <c r="K30" s="24"/>
      <c r="L30" s="26"/>
      <c r="M30" s="26"/>
      <c r="N30" s="25"/>
      <c r="O30" s="24"/>
    </row>
    <row r="31" spans="1:28" ht="18.95" customHeight="1">
      <c r="A31" s="19"/>
      <c r="B31" s="20"/>
      <c r="C31" s="304"/>
      <c r="D31" s="21">
        <v>27</v>
      </c>
      <c r="E31" s="301" t="s">
        <v>82</v>
      </c>
      <c r="F31" s="301"/>
      <c r="G31" s="22">
        <v>37</v>
      </c>
      <c r="H31" s="23" t="s">
        <v>61</v>
      </c>
      <c r="K31" s="24"/>
      <c r="L31" s="26"/>
      <c r="M31" s="26"/>
      <c r="N31" s="25"/>
      <c r="O31" s="24"/>
    </row>
    <row r="32" spans="1:28" ht="18.95" customHeight="1">
      <c r="A32" s="29"/>
      <c r="B32" s="30"/>
      <c r="C32" s="304"/>
      <c r="D32" s="21">
        <v>28</v>
      </c>
      <c r="E32" s="301" t="s">
        <v>83</v>
      </c>
      <c r="F32" s="301"/>
      <c r="G32" s="22">
        <v>37</v>
      </c>
      <c r="H32" s="23" t="s">
        <v>61</v>
      </c>
      <c r="K32" s="24"/>
      <c r="L32" s="26"/>
      <c r="M32" s="26"/>
      <c r="N32" s="25"/>
      <c r="O32" s="24"/>
    </row>
    <row r="33" spans="1:10" ht="246.75" customHeight="1">
      <c r="A33" s="31" t="s">
        <v>84</v>
      </c>
      <c r="B33" s="32"/>
      <c r="C33" s="33"/>
      <c r="D33" s="34"/>
      <c r="E33" s="35"/>
      <c r="F33" s="36"/>
      <c r="G33" s="305" t="s">
        <v>85</v>
      </c>
      <c r="H33" s="306"/>
    </row>
    <row r="34" spans="1:10" ht="70.5" customHeight="1">
      <c r="A34" s="37" t="s">
        <v>86</v>
      </c>
      <c r="B34" s="38"/>
      <c r="C34" s="39"/>
      <c r="D34" s="40"/>
      <c r="E34" s="41"/>
      <c r="F34" s="42"/>
      <c r="G34" s="307" t="s">
        <v>87</v>
      </c>
      <c r="H34" s="308"/>
    </row>
    <row r="35" spans="1:10" ht="21" customHeight="1">
      <c r="A35" s="43" t="s">
        <v>88</v>
      </c>
      <c r="B35" s="43"/>
      <c r="C35" s="26"/>
      <c r="D35" s="26"/>
      <c r="E35" s="43"/>
      <c r="F35" s="26"/>
      <c r="G35" s="44"/>
      <c r="H35" s="44"/>
    </row>
    <row r="36" spans="1:10" ht="21" customHeight="1">
      <c r="A36" s="7" t="s">
        <v>89</v>
      </c>
    </row>
    <row r="37" spans="1:10" ht="21" customHeight="1">
      <c r="A37" s="7" t="s">
        <v>90</v>
      </c>
    </row>
    <row r="38" spans="1:10" ht="21" customHeight="1">
      <c r="B38" s="7" t="s">
        <v>91</v>
      </c>
    </row>
    <row r="39" spans="1:10" ht="21" customHeight="1">
      <c r="A39" s="7" t="s">
        <v>92</v>
      </c>
    </row>
    <row r="40" spans="1:10">
      <c r="A40" s="7" t="s">
        <v>93</v>
      </c>
    </row>
    <row r="41" spans="1:10">
      <c r="A41" s="7" t="s">
        <v>94</v>
      </c>
    </row>
    <row r="42" spans="1:10">
      <c r="A42" s="7" t="s">
        <v>95</v>
      </c>
    </row>
    <row r="44" spans="1:10" ht="18.75">
      <c r="I44" s="302" t="s">
        <v>96</v>
      </c>
      <c r="J44" s="302"/>
    </row>
    <row r="45" spans="1:10" ht="21">
      <c r="I45" s="45"/>
      <c r="J45" s="45"/>
    </row>
    <row r="48" spans="1:10" ht="18.75">
      <c r="A48" s="8" t="s">
        <v>97</v>
      </c>
      <c r="B48" s="9"/>
      <c r="C48" s="10"/>
      <c r="D48" s="10"/>
      <c r="E48" s="10"/>
      <c r="F48" s="10"/>
      <c r="G48" s="10"/>
      <c r="H48" s="46"/>
      <c r="I48" s="46"/>
      <c r="J48" s="11"/>
    </row>
    <row r="49" spans="1:10" ht="17.25">
      <c r="A49" s="12"/>
      <c r="B49" s="13"/>
      <c r="C49" s="14"/>
      <c r="D49" s="14"/>
      <c r="E49" s="14"/>
      <c r="F49" s="14"/>
      <c r="G49" s="309" t="s">
        <v>98</v>
      </c>
      <c r="H49" s="310"/>
      <c r="I49" s="309" t="s">
        <v>99</v>
      </c>
      <c r="J49" s="310"/>
    </row>
    <row r="50" spans="1:10" ht="14.25" customHeight="1">
      <c r="A50" s="17"/>
      <c r="B50" s="18"/>
      <c r="C50" s="294" t="s">
        <v>100</v>
      </c>
      <c r="D50" s="295"/>
      <c r="E50" s="295"/>
      <c r="F50" s="296"/>
      <c r="G50" s="314" t="s">
        <v>101</v>
      </c>
      <c r="H50" s="315"/>
      <c r="I50" s="318" t="s">
        <v>102</v>
      </c>
      <c r="J50" s="319"/>
    </row>
    <row r="51" spans="1:10" ht="29.25" customHeight="1">
      <c r="A51" s="47"/>
      <c r="B51" s="48"/>
      <c r="C51" s="311"/>
      <c r="D51" s="312"/>
      <c r="E51" s="312"/>
      <c r="F51" s="313"/>
      <c r="G51" s="316"/>
      <c r="H51" s="317"/>
      <c r="I51" s="320"/>
      <c r="J51" s="321"/>
    </row>
    <row r="52" spans="1:10" ht="21">
      <c r="A52" s="19"/>
      <c r="B52" s="20"/>
      <c r="C52" s="299" t="s">
        <v>50</v>
      </c>
      <c r="D52" s="21">
        <v>1</v>
      </c>
      <c r="E52" s="300" t="s">
        <v>51</v>
      </c>
      <c r="F52" s="21" t="s">
        <v>52</v>
      </c>
      <c r="G52" s="49">
        <v>20</v>
      </c>
      <c r="H52" s="50" t="s">
        <v>103</v>
      </c>
      <c r="I52" s="22">
        <v>200</v>
      </c>
      <c r="J52" s="50" t="s">
        <v>53</v>
      </c>
    </row>
    <row r="53" spans="1:10" ht="21">
      <c r="A53" s="19"/>
      <c r="B53" s="20"/>
      <c r="C53" s="299"/>
      <c r="D53" s="21">
        <v>2</v>
      </c>
      <c r="E53" s="300"/>
      <c r="F53" s="21" t="s">
        <v>54</v>
      </c>
      <c r="G53" s="49">
        <v>20</v>
      </c>
      <c r="H53" s="50" t="s">
        <v>103</v>
      </c>
      <c r="I53" s="22">
        <v>200</v>
      </c>
      <c r="J53" s="50" t="s">
        <v>53</v>
      </c>
    </row>
    <row r="54" spans="1:10" ht="21">
      <c r="A54" s="19"/>
      <c r="B54" s="20"/>
      <c r="C54" s="299"/>
      <c r="D54" s="21">
        <v>3</v>
      </c>
      <c r="E54" s="300"/>
      <c r="F54" s="21" t="s">
        <v>55</v>
      </c>
      <c r="G54" s="49">
        <v>20</v>
      </c>
      <c r="H54" s="50" t="s">
        <v>103</v>
      </c>
      <c r="I54" s="22">
        <v>200</v>
      </c>
      <c r="J54" s="50" t="s">
        <v>53</v>
      </c>
    </row>
    <row r="55" spans="1:10" ht="21">
      <c r="A55" s="19"/>
      <c r="B55" s="20"/>
      <c r="C55" s="299"/>
      <c r="D55" s="21">
        <v>4</v>
      </c>
      <c r="E55" s="301" t="s">
        <v>56</v>
      </c>
      <c r="F55" s="301"/>
      <c r="G55" s="49">
        <v>20</v>
      </c>
      <c r="H55" s="50" t="s">
        <v>103</v>
      </c>
      <c r="I55" s="22">
        <v>200</v>
      </c>
      <c r="J55" s="50" t="s">
        <v>53</v>
      </c>
    </row>
    <row r="56" spans="1:10" ht="21">
      <c r="A56" s="19"/>
      <c r="B56" s="20"/>
      <c r="C56" s="299"/>
      <c r="D56" s="21">
        <v>5</v>
      </c>
      <c r="E56" s="300" t="s">
        <v>57</v>
      </c>
      <c r="F56" s="300"/>
      <c r="G56" s="49">
        <v>20</v>
      </c>
      <c r="H56" s="50" t="s">
        <v>103</v>
      </c>
      <c r="I56" s="22">
        <v>200</v>
      </c>
      <c r="J56" s="50" t="s">
        <v>53</v>
      </c>
    </row>
    <row r="57" spans="1:10" ht="21">
      <c r="A57" s="19"/>
      <c r="B57" s="20"/>
      <c r="C57" s="299"/>
      <c r="D57" s="21">
        <v>6</v>
      </c>
      <c r="E57" s="300" t="s">
        <v>58</v>
      </c>
      <c r="F57" s="21" t="s">
        <v>52</v>
      </c>
      <c r="G57" s="49">
        <v>20</v>
      </c>
      <c r="H57" s="50" t="s">
        <v>103</v>
      </c>
      <c r="I57" s="22">
        <v>200</v>
      </c>
      <c r="J57" s="50" t="s">
        <v>53</v>
      </c>
    </row>
    <row r="58" spans="1:10" ht="21">
      <c r="A58" s="19"/>
      <c r="B58" s="20"/>
      <c r="C58" s="299"/>
      <c r="D58" s="21">
        <v>7</v>
      </c>
      <c r="E58" s="300"/>
      <c r="F58" s="21" t="s">
        <v>54</v>
      </c>
      <c r="G58" s="49">
        <v>20</v>
      </c>
      <c r="H58" s="50" t="s">
        <v>103</v>
      </c>
      <c r="I58" s="22">
        <v>200</v>
      </c>
      <c r="J58" s="50" t="s">
        <v>53</v>
      </c>
    </row>
    <row r="59" spans="1:10" ht="21">
      <c r="A59" s="19"/>
      <c r="B59" s="20"/>
      <c r="C59" s="299"/>
      <c r="D59" s="21">
        <v>8</v>
      </c>
      <c r="E59" s="300"/>
      <c r="F59" s="21" t="s">
        <v>55</v>
      </c>
      <c r="G59" s="49">
        <v>20</v>
      </c>
      <c r="H59" s="50" t="s">
        <v>103</v>
      </c>
      <c r="I59" s="22">
        <v>200</v>
      </c>
      <c r="J59" s="50" t="s">
        <v>53</v>
      </c>
    </row>
    <row r="60" spans="1:10" ht="21">
      <c r="A60" s="19"/>
      <c r="B60" s="20"/>
      <c r="C60" s="27" t="s">
        <v>59</v>
      </c>
      <c r="D60" s="21">
        <v>9</v>
      </c>
      <c r="E60" s="300" t="s">
        <v>60</v>
      </c>
      <c r="F60" s="300"/>
      <c r="G60" s="49">
        <v>20</v>
      </c>
      <c r="H60" s="50" t="s">
        <v>103</v>
      </c>
      <c r="I60" s="22">
        <v>200</v>
      </c>
      <c r="J60" s="50" t="s">
        <v>53</v>
      </c>
    </row>
    <row r="61" spans="1:10" ht="21">
      <c r="A61" s="19"/>
      <c r="B61" s="20"/>
      <c r="C61" s="299" t="s">
        <v>62</v>
      </c>
      <c r="D61" s="21">
        <v>10</v>
      </c>
      <c r="E61" s="300" t="s">
        <v>63</v>
      </c>
      <c r="F61" s="300"/>
      <c r="G61" s="49">
        <v>20</v>
      </c>
      <c r="H61" s="50" t="s">
        <v>103</v>
      </c>
      <c r="I61" s="22">
        <v>200</v>
      </c>
      <c r="J61" s="50" t="s">
        <v>53</v>
      </c>
    </row>
    <row r="62" spans="1:10" ht="21">
      <c r="A62" s="19"/>
      <c r="B62" s="20"/>
      <c r="C62" s="299"/>
      <c r="D62" s="21">
        <v>11</v>
      </c>
      <c r="E62" s="300" t="s">
        <v>64</v>
      </c>
      <c r="F62" s="300"/>
      <c r="G62" s="49">
        <v>20</v>
      </c>
      <c r="H62" s="50" t="s">
        <v>103</v>
      </c>
      <c r="I62" s="22">
        <v>200</v>
      </c>
      <c r="J62" s="50" t="s">
        <v>53</v>
      </c>
    </row>
    <row r="63" spans="1:10" ht="21">
      <c r="A63" s="19"/>
      <c r="B63" s="20"/>
      <c r="C63" s="299"/>
      <c r="D63" s="21">
        <v>12</v>
      </c>
      <c r="E63" s="300" t="s">
        <v>65</v>
      </c>
      <c r="F63" s="300"/>
      <c r="G63" s="49">
        <v>20</v>
      </c>
      <c r="H63" s="50" t="s">
        <v>103</v>
      </c>
      <c r="I63" s="22">
        <v>200</v>
      </c>
      <c r="J63" s="50" t="s">
        <v>53</v>
      </c>
    </row>
    <row r="64" spans="1:10" ht="21">
      <c r="A64" s="19"/>
      <c r="B64" s="20"/>
      <c r="C64" s="299"/>
      <c r="D64" s="21">
        <v>13</v>
      </c>
      <c r="E64" s="300" t="s">
        <v>66</v>
      </c>
      <c r="F64" s="300"/>
      <c r="G64" s="49">
        <v>20</v>
      </c>
      <c r="H64" s="50" t="s">
        <v>103</v>
      </c>
      <c r="I64" s="22">
        <v>200</v>
      </c>
      <c r="J64" s="50" t="s">
        <v>53</v>
      </c>
    </row>
    <row r="65" spans="1:10" ht="21">
      <c r="A65" s="19"/>
      <c r="B65" s="20"/>
      <c r="C65" s="299"/>
      <c r="D65" s="21">
        <v>14</v>
      </c>
      <c r="E65" s="300" t="s">
        <v>67</v>
      </c>
      <c r="F65" s="300"/>
      <c r="G65" s="49">
        <v>20</v>
      </c>
      <c r="H65" s="50" t="s">
        <v>103</v>
      </c>
      <c r="I65" s="22">
        <v>200</v>
      </c>
      <c r="J65" s="50" t="s">
        <v>53</v>
      </c>
    </row>
    <row r="66" spans="1:10" ht="21">
      <c r="A66" s="19"/>
      <c r="B66" s="20"/>
      <c r="C66" s="299"/>
      <c r="D66" s="21">
        <v>15</v>
      </c>
      <c r="E66" s="300" t="s">
        <v>68</v>
      </c>
      <c r="F66" s="300"/>
      <c r="G66" s="49">
        <v>20</v>
      </c>
      <c r="H66" s="50" t="s">
        <v>103</v>
      </c>
      <c r="I66" s="22">
        <v>200</v>
      </c>
      <c r="J66" s="50" t="s">
        <v>53</v>
      </c>
    </row>
    <row r="67" spans="1:10" ht="21">
      <c r="A67" s="19"/>
      <c r="B67" s="20"/>
      <c r="C67" s="299"/>
      <c r="D67" s="51">
        <v>16</v>
      </c>
      <c r="E67" s="322" t="s">
        <v>69</v>
      </c>
      <c r="F67" s="52" t="s">
        <v>104</v>
      </c>
      <c r="G67" s="53" t="s">
        <v>105</v>
      </c>
      <c r="H67" s="50" t="s">
        <v>103</v>
      </c>
      <c r="I67" s="324">
        <v>200</v>
      </c>
      <c r="J67" s="324" t="s">
        <v>53</v>
      </c>
    </row>
    <row r="68" spans="1:10" ht="21">
      <c r="A68" s="19"/>
      <c r="B68" s="20"/>
      <c r="C68" s="299"/>
      <c r="D68" s="51">
        <v>17</v>
      </c>
      <c r="E68" s="323"/>
      <c r="F68" s="52" t="s">
        <v>106</v>
      </c>
      <c r="G68" s="53" t="s">
        <v>107</v>
      </c>
      <c r="H68" s="50" t="s">
        <v>103</v>
      </c>
      <c r="I68" s="325"/>
      <c r="J68" s="325"/>
    </row>
    <row r="69" spans="1:10" ht="21">
      <c r="A69" s="19"/>
      <c r="B69" s="20"/>
      <c r="C69" s="299"/>
      <c r="D69" s="51">
        <v>18</v>
      </c>
      <c r="E69" s="300" t="s">
        <v>70</v>
      </c>
      <c r="F69" s="300"/>
      <c r="G69" s="49">
        <v>20</v>
      </c>
      <c r="H69" s="50" t="s">
        <v>103</v>
      </c>
      <c r="I69" s="22">
        <v>200</v>
      </c>
      <c r="J69" s="50" t="s">
        <v>53</v>
      </c>
    </row>
    <row r="70" spans="1:10" ht="21">
      <c r="A70" s="19"/>
      <c r="B70" s="20"/>
      <c r="C70" s="299"/>
      <c r="D70" s="51">
        <v>19</v>
      </c>
      <c r="E70" s="303" t="s">
        <v>71</v>
      </c>
      <c r="F70" s="303"/>
      <c r="G70" s="49">
        <v>20</v>
      </c>
      <c r="H70" s="50" t="s">
        <v>103</v>
      </c>
      <c r="I70" s="22">
        <v>200</v>
      </c>
      <c r="J70" s="50" t="s">
        <v>53</v>
      </c>
    </row>
    <row r="71" spans="1:10" ht="21">
      <c r="A71" s="19"/>
      <c r="B71" s="20"/>
      <c r="C71" s="304" t="s">
        <v>72</v>
      </c>
      <c r="D71" s="51">
        <v>20</v>
      </c>
      <c r="E71" s="300" t="s">
        <v>73</v>
      </c>
      <c r="F71" s="300"/>
      <c r="G71" s="49">
        <v>20</v>
      </c>
      <c r="H71" s="50" t="s">
        <v>103</v>
      </c>
      <c r="I71" s="22">
        <v>200</v>
      </c>
      <c r="J71" s="50" t="s">
        <v>53</v>
      </c>
    </row>
    <row r="72" spans="1:10" ht="21">
      <c r="A72" s="19"/>
      <c r="B72" s="20"/>
      <c r="C72" s="304"/>
      <c r="D72" s="51">
        <v>21</v>
      </c>
      <c r="E72" s="300" t="s">
        <v>74</v>
      </c>
      <c r="F72" s="300"/>
      <c r="G72" s="49">
        <v>20</v>
      </c>
      <c r="H72" s="50" t="s">
        <v>103</v>
      </c>
      <c r="I72" s="22">
        <v>200</v>
      </c>
      <c r="J72" s="50" t="s">
        <v>53</v>
      </c>
    </row>
    <row r="73" spans="1:10" ht="21">
      <c r="A73" s="19"/>
      <c r="B73" s="20"/>
      <c r="C73" s="304" t="s">
        <v>75</v>
      </c>
      <c r="D73" s="51">
        <v>22</v>
      </c>
      <c r="E73" s="300" t="s">
        <v>76</v>
      </c>
      <c r="F73" s="300"/>
      <c r="G73" s="49" t="s">
        <v>108</v>
      </c>
      <c r="H73" s="50" t="s">
        <v>108</v>
      </c>
      <c r="I73" s="50" t="s">
        <v>108</v>
      </c>
      <c r="J73" s="50" t="s">
        <v>108</v>
      </c>
    </row>
    <row r="74" spans="1:10" ht="21">
      <c r="A74" s="19"/>
      <c r="B74" s="20"/>
      <c r="C74" s="304"/>
      <c r="D74" s="51">
        <v>23</v>
      </c>
      <c r="E74" s="300" t="s">
        <v>77</v>
      </c>
      <c r="F74" s="300"/>
      <c r="G74" s="49" t="s">
        <v>108</v>
      </c>
      <c r="H74" s="50" t="s">
        <v>108</v>
      </c>
      <c r="I74" s="50" t="s">
        <v>108</v>
      </c>
      <c r="J74" s="50" t="s">
        <v>108</v>
      </c>
    </row>
    <row r="75" spans="1:10" ht="21">
      <c r="A75" s="19"/>
      <c r="B75" s="20"/>
      <c r="C75" s="304"/>
      <c r="D75" s="51">
        <v>24</v>
      </c>
      <c r="E75" s="300" t="s">
        <v>78</v>
      </c>
      <c r="F75" s="300"/>
      <c r="G75" s="49" t="s">
        <v>108</v>
      </c>
      <c r="H75" s="50" t="s">
        <v>108</v>
      </c>
      <c r="I75" s="50" t="s">
        <v>108</v>
      </c>
      <c r="J75" s="50" t="s">
        <v>108</v>
      </c>
    </row>
    <row r="76" spans="1:10" ht="21">
      <c r="A76" s="19"/>
      <c r="B76" s="20"/>
      <c r="C76" s="304"/>
      <c r="D76" s="51">
        <v>25</v>
      </c>
      <c r="E76" s="300" t="s">
        <v>79</v>
      </c>
      <c r="F76" s="300"/>
      <c r="G76" s="49" t="s">
        <v>108</v>
      </c>
      <c r="H76" s="50" t="s">
        <v>108</v>
      </c>
      <c r="I76" s="50" t="s">
        <v>108</v>
      </c>
      <c r="J76" s="50" t="s">
        <v>108</v>
      </c>
    </row>
    <row r="77" spans="1:10" ht="21">
      <c r="A77" s="19"/>
      <c r="B77" s="20"/>
      <c r="C77" s="304"/>
      <c r="D77" s="51">
        <v>26</v>
      </c>
      <c r="E77" s="300" t="s">
        <v>80</v>
      </c>
      <c r="F77" s="300"/>
      <c r="G77" s="49" t="s">
        <v>108</v>
      </c>
      <c r="H77" s="50" t="s">
        <v>108</v>
      </c>
      <c r="I77" s="50" t="s">
        <v>108</v>
      </c>
      <c r="J77" s="50" t="s">
        <v>108</v>
      </c>
    </row>
    <row r="78" spans="1:10" ht="21">
      <c r="A78" s="19"/>
      <c r="B78" s="20"/>
      <c r="C78" s="304"/>
      <c r="D78" s="51">
        <v>27</v>
      </c>
      <c r="E78" s="300" t="s">
        <v>81</v>
      </c>
      <c r="F78" s="300"/>
      <c r="G78" s="49" t="s">
        <v>108</v>
      </c>
      <c r="H78" s="50" t="s">
        <v>108</v>
      </c>
      <c r="I78" s="50" t="s">
        <v>108</v>
      </c>
      <c r="J78" s="50" t="s">
        <v>108</v>
      </c>
    </row>
    <row r="79" spans="1:10" ht="21">
      <c r="A79" s="19"/>
      <c r="B79" s="20"/>
      <c r="C79" s="304"/>
      <c r="D79" s="51">
        <v>28</v>
      </c>
      <c r="E79" s="301" t="s">
        <v>82</v>
      </c>
      <c r="F79" s="301"/>
      <c r="G79" s="49" t="s">
        <v>108</v>
      </c>
      <c r="H79" s="50" t="s">
        <v>108</v>
      </c>
      <c r="I79" s="50" t="s">
        <v>108</v>
      </c>
      <c r="J79" s="50" t="s">
        <v>108</v>
      </c>
    </row>
    <row r="80" spans="1:10" ht="21">
      <c r="A80" s="29"/>
      <c r="B80" s="30"/>
      <c r="C80" s="304"/>
      <c r="D80" s="51">
        <v>29</v>
      </c>
      <c r="E80" s="301" t="s">
        <v>83</v>
      </c>
      <c r="F80" s="301"/>
      <c r="G80" s="49" t="s">
        <v>108</v>
      </c>
      <c r="H80" s="50" t="s">
        <v>108</v>
      </c>
      <c r="I80" s="50" t="s">
        <v>108</v>
      </c>
      <c r="J80" s="50" t="s">
        <v>108</v>
      </c>
    </row>
    <row r="81" spans="1:10" ht="123" customHeight="1">
      <c r="A81" s="31" t="s">
        <v>109</v>
      </c>
      <c r="B81" s="32"/>
      <c r="C81" s="33"/>
      <c r="D81" s="34"/>
      <c r="E81" s="35"/>
      <c r="F81" s="36"/>
      <c r="G81" s="329"/>
      <c r="H81" s="330"/>
      <c r="I81" s="54" t="s">
        <v>110</v>
      </c>
      <c r="J81" s="55"/>
    </row>
    <row r="82" spans="1:10" ht="81" customHeight="1">
      <c r="A82" s="37" t="s">
        <v>86</v>
      </c>
      <c r="B82" s="38"/>
      <c r="C82" s="39"/>
      <c r="D82" s="40"/>
      <c r="E82" s="41"/>
      <c r="F82" s="42"/>
      <c r="G82" s="307" t="s">
        <v>111</v>
      </c>
      <c r="H82" s="308"/>
      <c r="I82" s="307" t="s">
        <v>112</v>
      </c>
      <c r="J82" s="308"/>
    </row>
    <row r="83" spans="1:10">
      <c r="A83" s="43" t="s">
        <v>88</v>
      </c>
      <c r="B83" s="43"/>
    </row>
    <row r="84" spans="1:10">
      <c r="A84" s="7" t="s">
        <v>89</v>
      </c>
    </row>
    <row r="85" spans="1:10">
      <c r="A85" s="7" t="s">
        <v>113</v>
      </c>
    </row>
    <row r="86" spans="1:10">
      <c r="B86" s="7" t="s">
        <v>114</v>
      </c>
    </row>
    <row r="87" spans="1:10">
      <c r="A87" s="7" t="s">
        <v>92</v>
      </c>
      <c r="C87" s="56"/>
      <c r="D87" s="56"/>
      <c r="E87" s="56"/>
      <c r="F87" s="56"/>
      <c r="G87" s="56"/>
      <c r="H87" s="56"/>
    </row>
    <row r="88" spans="1:10">
      <c r="A88" s="7" t="s">
        <v>115</v>
      </c>
      <c r="B88" s="43"/>
      <c r="C88" s="56"/>
      <c r="D88" s="56"/>
      <c r="E88" s="56"/>
      <c r="F88" s="56"/>
      <c r="G88" s="56"/>
      <c r="H88" s="56"/>
    </row>
    <row r="89" spans="1:10">
      <c r="A89" s="7" t="s">
        <v>116</v>
      </c>
      <c r="C89" s="56"/>
      <c r="D89" s="56"/>
      <c r="E89" s="56"/>
      <c r="F89" s="56"/>
      <c r="G89" s="56"/>
      <c r="H89" s="56"/>
    </row>
    <row r="90" spans="1:10">
      <c r="A90" s="7" t="s">
        <v>117</v>
      </c>
      <c r="C90" s="56"/>
      <c r="D90" s="56"/>
      <c r="E90" s="56"/>
      <c r="F90" s="56"/>
      <c r="G90" s="56"/>
      <c r="H90" s="56"/>
    </row>
    <row r="91" spans="1:10">
      <c r="A91" s="7" t="s">
        <v>118</v>
      </c>
      <c r="C91" s="56"/>
      <c r="D91" s="56"/>
      <c r="E91" s="56"/>
      <c r="F91" s="56"/>
      <c r="G91" s="56"/>
      <c r="H91" s="56"/>
    </row>
    <row r="92" spans="1:10">
      <c r="A92" s="43" t="s">
        <v>119</v>
      </c>
      <c r="C92" s="56"/>
      <c r="D92" s="56"/>
      <c r="E92" s="56"/>
      <c r="F92" s="56"/>
      <c r="H92" s="56"/>
    </row>
    <row r="93" spans="1:10">
      <c r="A93" s="7" t="s">
        <v>120</v>
      </c>
    </row>
    <row r="94" spans="1:10">
      <c r="A94" s="7" t="s">
        <v>121</v>
      </c>
      <c r="B94" s="43"/>
      <c r="E94" s="57"/>
      <c r="F94" s="57"/>
      <c r="G94" s="57"/>
      <c r="H94" s="57"/>
    </row>
    <row r="95" spans="1:10">
      <c r="A95" s="7" t="s">
        <v>122</v>
      </c>
      <c r="B95" s="43"/>
      <c r="E95" s="57"/>
      <c r="F95" s="57"/>
      <c r="G95" s="57"/>
      <c r="H95" s="57"/>
    </row>
    <row r="96" spans="1:10">
      <c r="A96" s="7" t="s">
        <v>123</v>
      </c>
      <c r="E96" s="57"/>
      <c r="F96" s="57"/>
      <c r="G96" s="57"/>
      <c r="H96" s="57"/>
    </row>
    <row r="97" spans="1:10">
      <c r="A97" s="7" t="s">
        <v>124</v>
      </c>
      <c r="E97" s="57"/>
      <c r="F97" s="57"/>
      <c r="G97" s="57"/>
      <c r="H97" s="57"/>
    </row>
    <row r="99" spans="1:10" ht="18.75">
      <c r="A99" s="8" t="s">
        <v>125</v>
      </c>
      <c r="B99" s="9"/>
      <c r="C99" s="10"/>
      <c r="D99" s="10"/>
      <c r="E99" s="10"/>
      <c r="F99" s="10"/>
      <c r="G99" s="58"/>
      <c r="H99" s="58"/>
      <c r="I99" s="58"/>
      <c r="J99" s="59"/>
    </row>
    <row r="100" spans="1:10" ht="18.75">
      <c r="A100" s="12"/>
      <c r="B100" s="60"/>
      <c r="C100" s="60"/>
      <c r="D100" s="60"/>
      <c r="E100" s="60"/>
      <c r="F100" s="60"/>
      <c r="G100" s="331" t="s">
        <v>126</v>
      </c>
      <c r="H100" s="332"/>
      <c r="I100" s="332"/>
      <c r="J100" s="333"/>
    </row>
    <row r="101" spans="1:10" ht="17.25">
      <c r="A101" s="12"/>
      <c r="B101" s="60"/>
      <c r="C101" s="60"/>
      <c r="D101" s="60"/>
      <c r="E101" s="60"/>
      <c r="F101" s="60"/>
      <c r="G101" s="334" t="s">
        <v>127</v>
      </c>
      <c r="H101" s="335"/>
      <c r="I101" s="335"/>
      <c r="J101" s="336"/>
    </row>
    <row r="102" spans="1:10" ht="44.25" customHeight="1">
      <c r="A102" s="31" t="s">
        <v>128</v>
      </c>
      <c r="B102" s="32"/>
      <c r="C102" s="34"/>
      <c r="D102" s="34"/>
      <c r="E102" s="35"/>
      <c r="F102" s="36"/>
      <c r="G102" s="307" t="s">
        <v>129</v>
      </c>
      <c r="H102" s="337"/>
      <c r="I102" s="337"/>
      <c r="J102" s="308"/>
    </row>
    <row r="103" spans="1:10" ht="52.5" customHeight="1">
      <c r="A103" s="37" t="s">
        <v>86</v>
      </c>
      <c r="B103" s="38"/>
      <c r="C103" s="40"/>
      <c r="D103" s="40"/>
      <c r="E103" s="41"/>
      <c r="F103" s="42"/>
      <c r="G103" s="326" t="s">
        <v>130</v>
      </c>
      <c r="H103" s="327"/>
      <c r="I103" s="327"/>
      <c r="J103" s="328"/>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10"/>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D5FF6-BCC8-40FF-8591-9487991F53C4}">
  <sheetPr>
    <tabColor rgb="FFFF0000"/>
  </sheetPr>
  <dimension ref="A1:BD47"/>
  <sheetViews>
    <sheetView showGridLines="0" showZeros="0" view="pageBreakPreview" topLeftCell="A31" zoomScaleNormal="100" zoomScaleSheetLayoutView="100" workbookViewId="0">
      <selection activeCell="BP44" sqref="BP44"/>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0" t="s">
        <v>264</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2"/>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7" t="s">
        <v>27</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9"/>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7" t="s">
        <v>28</v>
      </c>
      <c r="B7" s="188"/>
      <c r="C7" s="188"/>
      <c r="D7" s="188"/>
      <c r="E7" s="188"/>
      <c r="F7" s="188"/>
      <c r="G7" s="189"/>
      <c r="H7" s="272"/>
      <c r="I7" s="273"/>
      <c r="J7" s="273"/>
      <c r="K7" s="273"/>
      <c r="L7" s="273"/>
      <c r="M7" s="273"/>
      <c r="N7" s="274"/>
      <c r="O7" s="187" t="s">
        <v>29</v>
      </c>
      <c r="P7" s="188"/>
      <c r="Q7" s="188"/>
      <c r="R7" s="188"/>
      <c r="S7" s="189"/>
      <c r="T7" s="275"/>
      <c r="U7" s="276"/>
      <c r="V7" s="276"/>
      <c r="W7" s="276"/>
      <c r="X7" s="276"/>
      <c r="Y7" s="276"/>
      <c r="Z7" s="276"/>
      <c r="AA7" s="276"/>
      <c r="AB7" s="276"/>
      <c r="AC7" s="276"/>
      <c r="AD7" s="276"/>
      <c r="AE7" s="276"/>
      <c r="AF7" s="276"/>
      <c r="AG7" s="276"/>
      <c r="AH7" s="276"/>
      <c r="AI7" s="276"/>
      <c r="AJ7" s="276"/>
      <c r="AK7" s="276"/>
      <c r="AL7" s="276"/>
      <c r="AM7" s="277"/>
    </row>
    <row r="8" spans="1:48">
      <c r="A8" s="253" t="s">
        <v>30</v>
      </c>
      <c r="B8" s="254"/>
      <c r="C8" s="255"/>
      <c r="D8" s="187" t="s">
        <v>31</v>
      </c>
      <c r="E8" s="188"/>
      <c r="F8" s="188"/>
      <c r="G8" s="189"/>
      <c r="H8" s="187" t="s">
        <v>22</v>
      </c>
      <c r="I8" s="188"/>
      <c r="J8" s="188"/>
      <c r="K8" s="188"/>
      <c r="L8" s="188"/>
      <c r="M8" s="188"/>
      <c r="N8" s="188"/>
      <c r="O8" s="188"/>
      <c r="P8" s="188"/>
      <c r="Q8" s="188"/>
      <c r="R8" s="188"/>
      <c r="S8" s="189"/>
      <c r="T8" s="253" t="s">
        <v>32</v>
      </c>
      <c r="U8" s="254"/>
      <c r="V8" s="255"/>
      <c r="W8" s="187" t="s">
        <v>15</v>
      </c>
      <c r="X8" s="188"/>
      <c r="Y8" s="188"/>
      <c r="Z8" s="188"/>
      <c r="AA8" s="188"/>
      <c r="AB8" s="188"/>
      <c r="AC8" s="188"/>
      <c r="AD8" s="188"/>
      <c r="AE8" s="188"/>
      <c r="AF8" s="189"/>
      <c r="AG8" s="260" t="s">
        <v>33</v>
      </c>
      <c r="AH8" s="261"/>
      <c r="AI8" s="261"/>
      <c r="AJ8" s="261"/>
      <c r="AK8" s="261"/>
      <c r="AL8" s="261"/>
      <c r="AM8" s="262"/>
    </row>
    <row r="9" spans="1:48" ht="17.25" customHeight="1">
      <c r="A9" s="256"/>
      <c r="B9" s="194"/>
      <c r="C9" s="195"/>
      <c r="D9" s="289"/>
      <c r="E9" s="290"/>
      <c r="F9" s="290"/>
      <c r="G9" s="291"/>
      <c r="H9" s="263"/>
      <c r="I9" s="264"/>
      <c r="J9" s="264"/>
      <c r="K9" s="264"/>
      <c r="L9" s="264"/>
      <c r="M9" s="264"/>
      <c r="N9" s="264"/>
      <c r="O9" s="264"/>
      <c r="P9" s="264"/>
      <c r="Q9" s="264"/>
      <c r="R9" s="264"/>
      <c r="S9" s="265"/>
      <c r="T9" s="256"/>
      <c r="U9" s="194"/>
      <c r="V9" s="195"/>
      <c r="W9" s="266"/>
      <c r="X9" s="267"/>
      <c r="Y9" s="267"/>
      <c r="Z9" s="267"/>
      <c r="AA9" s="267"/>
      <c r="AB9" s="267"/>
      <c r="AC9" s="267"/>
      <c r="AD9" s="267"/>
      <c r="AE9" s="267"/>
      <c r="AF9" s="268"/>
      <c r="AG9" s="269"/>
      <c r="AH9" s="270"/>
      <c r="AI9" s="270"/>
      <c r="AJ9" s="270"/>
      <c r="AK9" s="270"/>
      <c r="AL9" s="270"/>
      <c r="AM9" s="271"/>
      <c r="AV9" s="3"/>
    </row>
    <row r="10" spans="1:48" s="3" customFormat="1" ht="20.25" customHeight="1">
      <c r="A10" s="187" t="s">
        <v>35</v>
      </c>
      <c r="B10" s="188"/>
      <c r="C10" s="188"/>
      <c r="D10" s="188"/>
      <c r="E10" s="188"/>
      <c r="F10" s="188"/>
      <c r="G10" s="188"/>
      <c r="H10" s="188"/>
      <c r="I10" s="188"/>
      <c r="J10" s="188"/>
      <c r="K10" s="189"/>
      <c r="L10" s="286"/>
      <c r="M10" s="287"/>
      <c r="N10" s="287"/>
      <c r="O10" s="287"/>
      <c r="P10" s="287"/>
      <c r="Q10" s="287"/>
      <c r="R10" s="287"/>
      <c r="S10" s="287"/>
      <c r="T10" s="287"/>
      <c r="U10" s="287"/>
      <c r="V10" s="287"/>
      <c r="W10" s="287"/>
      <c r="X10" s="287"/>
      <c r="Y10" s="287"/>
      <c r="Z10" s="287"/>
      <c r="AA10" s="287"/>
      <c r="AB10" s="287"/>
      <c r="AC10" s="287"/>
      <c r="AD10" s="287"/>
      <c r="AE10" s="287"/>
      <c r="AF10" s="288"/>
      <c r="AG10" s="279" t="s">
        <v>36</v>
      </c>
      <c r="AH10" s="261"/>
      <c r="AI10" s="262"/>
      <c r="AJ10" s="276"/>
      <c r="AK10" s="276"/>
      <c r="AL10" s="280" t="s">
        <v>37</v>
      </c>
      <c r="AM10" s="281"/>
      <c r="AN10" s="131"/>
      <c r="AP10" s="278"/>
      <c r="AQ10" s="278"/>
      <c r="AR10" s="278"/>
      <c r="AS10" s="278"/>
      <c r="AT10" s="278"/>
      <c r="AU10" s="278"/>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7" t="s">
        <v>38</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9"/>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38" t="s">
        <v>266</v>
      </c>
      <c r="B14" s="239"/>
      <c r="C14" s="239"/>
      <c r="D14" s="239"/>
      <c r="E14" s="239"/>
      <c r="F14" s="239"/>
      <c r="G14" s="239"/>
      <c r="H14" s="239"/>
      <c r="I14" s="239"/>
      <c r="J14" s="239"/>
      <c r="K14" s="239"/>
      <c r="L14" s="239"/>
      <c r="M14" s="239"/>
      <c r="N14" s="239"/>
      <c r="O14" s="239"/>
      <c r="P14" s="239"/>
      <c r="Q14" s="239"/>
      <c r="R14" s="239"/>
      <c r="S14" s="239"/>
      <c r="T14" s="239"/>
      <c r="U14" s="239"/>
      <c r="V14" s="239"/>
      <c r="W14" s="240"/>
      <c r="X14" s="235"/>
      <c r="Y14" s="236"/>
      <c r="Z14" s="237"/>
      <c r="AA14" s="222"/>
      <c r="AB14" s="223"/>
      <c r="AC14" s="223"/>
      <c r="AD14" s="223"/>
      <c r="AE14" s="223"/>
      <c r="AF14" s="223"/>
      <c r="AG14" s="223"/>
      <c r="AH14" s="223"/>
      <c r="AI14" s="223"/>
      <c r="AJ14" s="223"/>
      <c r="AK14" s="223"/>
      <c r="AL14" s="223"/>
      <c r="AM14" s="223"/>
    </row>
    <row r="15" spans="1:48" s="3" customFormat="1" ht="18" customHeight="1">
      <c r="A15" s="241" t="s">
        <v>190</v>
      </c>
      <c r="B15" s="242"/>
      <c r="C15" s="242"/>
      <c r="D15" s="242"/>
      <c r="E15" s="242"/>
      <c r="F15" s="242"/>
      <c r="G15" s="242"/>
      <c r="H15" s="242"/>
      <c r="I15" s="242"/>
      <c r="J15" s="242"/>
      <c r="K15" s="242"/>
      <c r="L15" s="242"/>
      <c r="M15" s="242"/>
      <c r="N15" s="242"/>
      <c r="O15" s="242"/>
      <c r="P15" s="242"/>
      <c r="Q15" s="242"/>
      <c r="R15" s="242"/>
      <c r="S15" s="242"/>
      <c r="T15" s="242"/>
      <c r="U15" s="242"/>
      <c r="V15" s="242"/>
      <c r="W15" s="243"/>
      <c r="X15" s="235"/>
      <c r="Y15" s="236"/>
      <c r="Z15" s="237"/>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247" t="s">
        <v>212</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9"/>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238" t="s">
        <v>217</v>
      </c>
      <c r="B19" s="239"/>
      <c r="C19" s="239"/>
      <c r="D19" s="239"/>
      <c r="E19" s="239"/>
      <c r="F19" s="239"/>
      <c r="G19" s="239"/>
      <c r="H19" s="239"/>
      <c r="I19" s="239"/>
      <c r="J19" s="239"/>
      <c r="K19" s="239"/>
      <c r="L19" s="239"/>
      <c r="M19" s="239"/>
      <c r="N19" s="239"/>
      <c r="O19" s="239"/>
      <c r="P19" s="239"/>
      <c r="Q19" s="239"/>
      <c r="R19" s="239"/>
      <c r="S19" s="239"/>
      <c r="T19" s="239"/>
      <c r="U19" s="239"/>
      <c r="V19" s="239"/>
      <c r="W19" s="239"/>
      <c r="X19" s="235"/>
      <c r="Y19" s="236"/>
      <c r="Z19" s="237"/>
      <c r="AA19" s="102"/>
      <c r="AB19" s="102"/>
      <c r="AC19" s="102"/>
      <c r="AD19" s="102"/>
      <c r="AE19" s="102"/>
      <c r="AF19" s="102"/>
      <c r="AG19" s="102"/>
      <c r="AN19" s="131"/>
    </row>
    <row r="20" spans="1:48" s="3" customFormat="1" ht="18" customHeight="1">
      <c r="A20" s="238" t="s">
        <v>214</v>
      </c>
      <c r="B20" s="239"/>
      <c r="C20" s="239"/>
      <c r="D20" s="239"/>
      <c r="E20" s="239"/>
      <c r="F20" s="239"/>
      <c r="G20" s="239"/>
      <c r="H20" s="239"/>
      <c r="I20" s="239"/>
      <c r="J20" s="239"/>
      <c r="K20" s="239"/>
      <c r="L20" s="239"/>
      <c r="M20" s="239"/>
      <c r="N20" s="239"/>
      <c r="O20" s="239"/>
      <c r="P20" s="239"/>
      <c r="Q20" s="239"/>
      <c r="R20" s="239"/>
      <c r="S20" s="239"/>
      <c r="T20" s="239"/>
      <c r="U20" s="239"/>
      <c r="V20" s="239"/>
      <c r="W20" s="239"/>
      <c r="X20" s="235"/>
      <c r="Y20" s="236"/>
      <c r="Z20" s="237"/>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247" t="s">
        <v>39</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9"/>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207"/>
      <c r="AD24" s="282" t="s">
        <v>40</v>
      </c>
      <c r="AE24" s="190"/>
      <c r="AF24" s="190"/>
      <c r="AG24" s="190"/>
      <c r="AH24" s="190"/>
      <c r="AI24" s="232" t="s">
        <v>41</v>
      </c>
      <c r="AJ24" s="233"/>
      <c r="AK24" s="233"/>
      <c r="AL24" s="233"/>
      <c r="AM24" s="234"/>
      <c r="AV24" s="3"/>
    </row>
    <row r="25" spans="1:48">
      <c r="A25" s="94"/>
      <c r="B25" s="3"/>
      <c r="C25" s="84"/>
      <c r="D25" s="3"/>
      <c r="E25" s="95"/>
      <c r="F25" s="3"/>
      <c r="G25" s="3"/>
      <c r="H25" s="3"/>
      <c r="I25" s="3"/>
      <c r="J25" s="96"/>
      <c r="K25" s="96"/>
      <c r="L25" s="96"/>
      <c r="M25" s="96"/>
      <c r="N25" s="96"/>
      <c r="O25" s="97"/>
      <c r="P25" s="84"/>
      <c r="S25" s="96"/>
      <c r="T25" s="93"/>
      <c r="U25" s="96"/>
      <c r="V25" s="96"/>
      <c r="W25" s="86"/>
      <c r="AC25" s="207"/>
      <c r="AD25" s="283" t="str">
        <f>IFERROR(VLOOKUP(L10,リスト!B2:D23,2,FALSE),IFERROR(VLOOKUP(L10,リスト!B24:D30,2,FALSE)*AJ10,""))</f>
        <v/>
      </c>
      <c r="AE25" s="284"/>
      <c r="AF25" s="284"/>
      <c r="AG25" s="285" t="s">
        <v>7</v>
      </c>
      <c r="AH25" s="285"/>
      <c r="AI25" s="228">
        <f>MIN(AD25,ROUNDDOWN((H34+H43)/1000,0))</f>
        <v>0</v>
      </c>
      <c r="AJ25" s="229"/>
      <c r="AK25" s="229"/>
      <c r="AL25" s="224" t="s">
        <v>7</v>
      </c>
      <c r="AM25" s="225"/>
    </row>
    <row r="26" spans="1:48" ht="14.25" thickBot="1">
      <c r="A26" s="84" t="s">
        <v>188</v>
      </c>
      <c r="B26" s="3"/>
      <c r="C26" s="84"/>
      <c r="D26" s="3"/>
      <c r="E26" s="95"/>
      <c r="F26" s="3"/>
      <c r="G26" s="3"/>
      <c r="H26" s="3"/>
      <c r="I26" s="3"/>
      <c r="J26" s="96"/>
      <c r="K26" s="96"/>
      <c r="L26" s="96"/>
      <c r="M26" s="96"/>
      <c r="N26" s="96"/>
      <c r="O26" s="97"/>
      <c r="P26" s="84"/>
      <c r="S26" s="96"/>
      <c r="T26" s="93"/>
      <c r="U26" s="96"/>
      <c r="V26" s="96"/>
      <c r="W26" s="86"/>
      <c r="AC26" s="207"/>
      <c r="AD26" s="283"/>
      <c r="AE26" s="284"/>
      <c r="AF26" s="284"/>
      <c r="AG26" s="285"/>
      <c r="AH26" s="285"/>
      <c r="AI26" s="230"/>
      <c r="AJ26" s="231"/>
      <c r="AK26" s="231"/>
      <c r="AL26" s="226"/>
      <c r="AM26" s="227"/>
    </row>
    <row r="27" spans="1:48" ht="30" customHeight="1">
      <c r="A27" s="187" t="s">
        <v>259</v>
      </c>
      <c r="B27" s="188"/>
      <c r="C27" s="188"/>
      <c r="D27" s="188"/>
      <c r="E27" s="188"/>
      <c r="F27" s="188"/>
      <c r="G27" s="189"/>
      <c r="H27" s="190" t="s">
        <v>243</v>
      </c>
      <c r="I27" s="188"/>
      <c r="J27" s="188"/>
      <c r="K27" s="188"/>
      <c r="L27" s="188"/>
      <c r="M27" s="187" t="s">
        <v>42</v>
      </c>
      <c r="N27" s="188"/>
      <c r="O27" s="188"/>
      <c r="P27" s="188"/>
      <c r="Q27" s="188"/>
      <c r="R27" s="188"/>
      <c r="S27" s="188"/>
      <c r="T27" s="188"/>
      <c r="U27" s="188"/>
      <c r="V27" s="188"/>
      <c r="W27" s="188"/>
      <c r="X27" s="188"/>
      <c r="Y27" s="188"/>
      <c r="Z27" s="188"/>
      <c r="AA27" s="188"/>
      <c r="AB27" s="188"/>
      <c r="AC27" s="188"/>
      <c r="AD27" s="188"/>
      <c r="AE27" s="188"/>
      <c r="AF27" s="188"/>
      <c r="AG27" s="188"/>
      <c r="AH27" s="188"/>
      <c r="AI27" s="194"/>
      <c r="AJ27" s="194"/>
      <c r="AK27" s="194"/>
      <c r="AL27" s="194"/>
      <c r="AM27" s="195"/>
    </row>
    <row r="28" spans="1:48">
      <c r="A28" s="202" t="s">
        <v>250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4"/>
    </row>
    <row r="29" spans="1:48" ht="39" customHeight="1">
      <c r="A29" s="199" t="s">
        <v>248</v>
      </c>
      <c r="B29" s="200"/>
      <c r="C29" s="200"/>
      <c r="D29" s="200"/>
      <c r="E29" s="200"/>
      <c r="F29" s="200"/>
      <c r="G29" s="201"/>
      <c r="H29" s="206"/>
      <c r="I29" s="206"/>
      <c r="J29" s="206"/>
      <c r="K29" s="206"/>
      <c r="L29" s="206"/>
      <c r="M29" s="191"/>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3"/>
    </row>
    <row r="30" spans="1:48" ht="38.25" customHeight="1">
      <c r="A30" s="196" t="s">
        <v>249</v>
      </c>
      <c r="B30" s="197"/>
      <c r="C30" s="197"/>
      <c r="D30" s="197"/>
      <c r="E30" s="197"/>
      <c r="F30" s="197"/>
      <c r="G30" s="198"/>
      <c r="H30" s="205"/>
      <c r="I30" s="205"/>
      <c r="J30" s="205"/>
      <c r="K30" s="205"/>
      <c r="L30" s="205"/>
      <c r="M30" s="244"/>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6"/>
    </row>
    <row r="31" spans="1:48">
      <c r="A31" s="202" t="s">
        <v>251</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4"/>
    </row>
    <row r="32" spans="1:48" ht="60" customHeight="1">
      <c r="A32" s="196" t="s">
        <v>258</v>
      </c>
      <c r="B32" s="197"/>
      <c r="C32" s="197"/>
      <c r="D32" s="197"/>
      <c r="E32" s="197"/>
      <c r="F32" s="197"/>
      <c r="G32" s="198"/>
      <c r="H32" s="205"/>
      <c r="I32" s="205"/>
      <c r="J32" s="205"/>
      <c r="K32" s="205"/>
      <c r="L32" s="205"/>
      <c r="M32" s="244"/>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6"/>
    </row>
    <row r="33" spans="1:56" ht="69" customHeight="1">
      <c r="A33" s="181" t="s">
        <v>252</v>
      </c>
      <c r="B33" s="182"/>
      <c r="C33" s="182"/>
      <c r="D33" s="182"/>
      <c r="E33" s="182"/>
      <c r="F33" s="182"/>
      <c r="G33" s="183"/>
      <c r="H33" s="205"/>
      <c r="I33" s="205"/>
      <c r="J33" s="205"/>
      <c r="K33" s="205"/>
      <c r="L33" s="205"/>
      <c r="M33" s="244"/>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6"/>
      <c r="AV33" s="3"/>
    </row>
    <row r="34" spans="1:56" ht="15" customHeight="1">
      <c r="A34" s="62" t="s">
        <v>24</v>
      </c>
      <c r="B34" s="63"/>
      <c r="C34" s="63"/>
      <c r="D34" s="63"/>
      <c r="E34" s="63"/>
      <c r="F34" s="63"/>
      <c r="G34" s="64"/>
      <c r="H34" s="208">
        <f>SUM(H29:L33)</f>
        <v>0</v>
      </c>
      <c r="I34" s="208"/>
      <c r="J34" s="208"/>
      <c r="K34" s="208"/>
      <c r="L34" s="209"/>
      <c r="M34" s="210"/>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13"/>
      <c r="AJ35" s="213"/>
      <c r="AK35" s="213"/>
      <c r="AL35" s="214"/>
      <c r="AM35" s="214"/>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13"/>
      <c r="AJ36" s="213"/>
      <c r="AK36" s="213"/>
      <c r="AL36" s="214"/>
      <c r="AM36" s="214"/>
      <c r="AV36" s="131"/>
      <c r="AW36" s="3"/>
      <c r="AX36" s="3"/>
      <c r="AY36" s="3"/>
      <c r="AZ36" s="3"/>
      <c r="BA36" s="3"/>
      <c r="BB36" s="3"/>
      <c r="BC36" s="3"/>
      <c r="BD36" s="3"/>
    </row>
    <row r="37" spans="1:56" ht="30" customHeight="1">
      <c r="A37" s="187" t="s">
        <v>259</v>
      </c>
      <c r="B37" s="188"/>
      <c r="C37" s="188"/>
      <c r="D37" s="188"/>
      <c r="E37" s="188"/>
      <c r="F37" s="188"/>
      <c r="G37" s="189"/>
      <c r="H37" s="190" t="s">
        <v>244</v>
      </c>
      <c r="I37" s="188"/>
      <c r="J37" s="188"/>
      <c r="K37" s="188"/>
      <c r="L37" s="188"/>
      <c r="M37" s="187" t="s">
        <v>42</v>
      </c>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9"/>
    </row>
    <row r="38" spans="1:56" ht="37.5" customHeight="1">
      <c r="A38" s="178" t="s">
        <v>253</v>
      </c>
      <c r="B38" s="179"/>
      <c r="C38" s="179"/>
      <c r="D38" s="179"/>
      <c r="E38" s="179"/>
      <c r="F38" s="179"/>
      <c r="G38" s="180"/>
      <c r="H38" s="218"/>
      <c r="I38" s="218"/>
      <c r="J38" s="218"/>
      <c r="K38" s="218"/>
      <c r="L38" s="218"/>
      <c r="M38" s="219"/>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1"/>
    </row>
    <row r="39" spans="1:56" ht="36.75" customHeight="1">
      <c r="A39" s="181" t="s">
        <v>254</v>
      </c>
      <c r="B39" s="182"/>
      <c r="C39" s="182"/>
      <c r="D39" s="182"/>
      <c r="E39" s="182"/>
      <c r="F39" s="182"/>
      <c r="G39" s="183"/>
      <c r="H39" s="205"/>
      <c r="I39" s="205"/>
      <c r="J39" s="205"/>
      <c r="K39" s="205"/>
      <c r="L39" s="205"/>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row>
    <row r="40" spans="1:56" ht="27" customHeight="1">
      <c r="A40" s="181" t="s">
        <v>255</v>
      </c>
      <c r="B40" s="182"/>
      <c r="C40" s="182"/>
      <c r="D40" s="182"/>
      <c r="E40" s="182"/>
      <c r="F40" s="182"/>
      <c r="G40" s="183"/>
      <c r="H40" s="205"/>
      <c r="I40" s="205"/>
      <c r="J40" s="205"/>
      <c r="K40" s="205"/>
      <c r="L40" s="205"/>
      <c r="M40" s="215"/>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7"/>
    </row>
    <row r="41" spans="1:56" ht="51" customHeight="1">
      <c r="A41" s="181" t="s">
        <v>256</v>
      </c>
      <c r="B41" s="182"/>
      <c r="C41" s="182"/>
      <c r="D41" s="182"/>
      <c r="E41" s="182"/>
      <c r="F41" s="182"/>
      <c r="G41" s="183"/>
      <c r="H41" s="205"/>
      <c r="I41" s="205"/>
      <c r="J41" s="205"/>
      <c r="K41" s="205"/>
      <c r="L41" s="205"/>
      <c r="M41" s="215"/>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7"/>
      <c r="AV41" s="3"/>
    </row>
    <row r="42" spans="1:56" ht="36.75" customHeight="1">
      <c r="A42" s="184" t="s">
        <v>257</v>
      </c>
      <c r="B42" s="185"/>
      <c r="C42" s="185"/>
      <c r="D42" s="185"/>
      <c r="E42" s="185"/>
      <c r="F42" s="185"/>
      <c r="G42" s="186"/>
      <c r="H42" s="205"/>
      <c r="I42" s="205"/>
      <c r="J42" s="205"/>
      <c r="K42" s="205"/>
      <c r="L42" s="205"/>
      <c r="M42" s="215"/>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7"/>
    </row>
    <row r="43" spans="1:56" ht="15" customHeight="1">
      <c r="A43" s="62" t="s">
        <v>24</v>
      </c>
      <c r="B43" s="63"/>
      <c r="C43" s="63"/>
      <c r="D43" s="63"/>
      <c r="E43" s="63"/>
      <c r="F43" s="63"/>
      <c r="G43" s="64"/>
      <c r="H43" s="208">
        <f>SUM(H38:L42)</f>
        <v>0</v>
      </c>
      <c r="I43" s="208"/>
      <c r="J43" s="208"/>
      <c r="K43" s="208"/>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14"/>
      <c r="AJ47" s="214"/>
      <c r="AK47" s="214"/>
      <c r="AL47" s="214"/>
      <c r="AM47" s="214"/>
    </row>
  </sheetData>
  <sheetProtection algorithmName="SHA-512" hashValue="gIohZk1Z3VL/ENXbbafGpVUnO29Y1m7mmIFjDq+vRYr58QVsdSi+ho55cLN4X8iISijRQMbL0z5qjOLGvNfw7Q==" saltValue="RaDEGIGVylxIbho0/dDdCA==" spinCount="100000" sheet="1" formatCells="0" formatColumns="0" formatRows="0" insertColumns="0" insertRows="0" autoFilter="0"/>
  <mergeCells count="85">
    <mergeCell ref="H43:L43"/>
    <mergeCell ref="M43:AM43"/>
    <mergeCell ref="AI47:AM47"/>
    <mergeCell ref="A41:G41"/>
    <mergeCell ref="H41:L41"/>
    <mergeCell ref="M41:AM41"/>
    <mergeCell ref="A42:G42"/>
    <mergeCell ref="H42:L42"/>
    <mergeCell ref="M42:AM42"/>
    <mergeCell ref="A39:G39"/>
    <mergeCell ref="H39:L39"/>
    <mergeCell ref="M39:AM39"/>
    <mergeCell ref="A40:G40"/>
    <mergeCell ref="H40:L40"/>
    <mergeCell ref="M40:AM4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30:G30"/>
    <mergeCell ref="H30:L30"/>
    <mergeCell ref="M30:AM30"/>
    <mergeCell ref="A31:AM31"/>
    <mergeCell ref="A32:G32"/>
    <mergeCell ref="H32:L32"/>
    <mergeCell ref="M32:AM32"/>
    <mergeCell ref="A27:G27"/>
    <mergeCell ref="H27:L27"/>
    <mergeCell ref="M27:AM27"/>
    <mergeCell ref="A28:AM28"/>
    <mergeCell ref="A29:G29"/>
    <mergeCell ref="H29:L29"/>
    <mergeCell ref="M29:AM29"/>
    <mergeCell ref="AC24:AC26"/>
    <mergeCell ref="AD24:AH24"/>
    <mergeCell ref="AI24:AM24"/>
    <mergeCell ref="AD25:AF26"/>
    <mergeCell ref="AG25:AH26"/>
    <mergeCell ref="AI25:AK26"/>
    <mergeCell ref="AL25:AM26"/>
    <mergeCell ref="A17:AM17"/>
    <mergeCell ref="A19:W19"/>
    <mergeCell ref="X19:Z19"/>
    <mergeCell ref="A20:W20"/>
    <mergeCell ref="X20:Z20"/>
    <mergeCell ref="A22:AM22"/>
    <mergeCell ref="A12:AM12"/>
    <mergeCell ref="A14:W14"/>
    <mergeCell ref="X14:Z14"/>
    <mergeCell ref="AA14:AM14"/>
    <mergeCell ref="A15:W15"/>
    <mergeCell ref="X15:Z15"/>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10"/>
  <dataValidations count="2">
    <dataValidation imeMode="halfAlpha" allowBlank="1" showInputMessage="1" showErrorMessage="1" sqref="S24:V26 J24:N26 S36:V36 J36:N36" xr:uid="{2F95EC18-C6A8-45C0-8A54-22F0989EF5CA}"/>
    <dataValidation type="list" allowBlank="1" showInputMessage="1" showErrorMessage="1" sqref="X14:Z15 X19:Z20" xr:uid="{A24F8099-92D8-4A74-9239-76EAB0BD125D}">
      <formula1>"✔"</formula1>
    </dataValidation>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legacyDrawing r:id="rId2"/>
  <extLst>
    <ext xmlns:x14="http://schemas.microsoft.com/office/spreadsheetml/2009/9/main" uri="{CCE6A557-97BC-4b89-ADB6-D9C93CAAB3DF}">
      <x14:dataValidations xmlns:xm="http://schemas.microsoft.com/office/excel/2006/main" count="2">
        <x14:dataValidation type="list" allowBlank="1" xr:uid="{F45F68F8-5020-4FB2-9E37-9F55EB854CCE}">
          <x14:formula1>
            <xm:f>リスト!$B$32:$B$78</xm:f>
          </x14:formula1>
          <xm:sqref>D9:G9</xm:sqref>
        </x14:dataValidation>
        <x14:dataValidation type="list" allowBlank="1" xr:uid="{00682FA8-BCDA-48BC-AA70-A70D0CFF4677}">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10E7-236B-4CCC-B9BD-E9FBA779DBFD}">
  <sheetPr>
    <tabColor rgb="FFFF0000"/>
  </sheetPr>
  <dimension ref="A1:BD47"/>
  <sheetViews>
    <sheetView showGridLines="0" showZeros="0" view="pageBreakPreview" topLeftCell="A31" zoomScaleNormal="100" zoomScaleSheetLayoutView="100" workbookViewId="0">
      <selection activeCell="BF42" sqref="BF42"/>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0" t="s">
        <v>264</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2"/>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7" t="s">
        <v>27</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9"/>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7" t="s">
        <v>28</v>
      </c>
      <c r="B7" s="188"/>
      <c r="C7" s="188"/>
      <c r="D7" s="188"/>
      <c r="E7" s="188"/>
      <c r="F7" s="188"/>
      <c r="G7" s="189"/>
      <c r="H7" s="272"/>
      <c r="I7" s="273"/>
      <c r="J7" s="273"/>
      <c r="K7" s="273"/>
      <c r="L7" s="273"/>
      <c r="M7" s="273"/>
      <c r="N7" s="274"/>
      <c r="O7" s="187" t="s">
        <v>29</v>
      </c>
      <c r="P7" s="188"/>
      <c r="Q7" s="188"/>
      <c r="R7" s="188"/>
      <c r="S7" s="189"/>
      <c r="T7" s="275"/>
      <c r="U7" s="276"/>
      <c r="V7" s="276"/>
      <c r="W7" s="276"/>
      <c r="X7" s="276"/>
      <c r="Y7" s="276"/>
      <c r="Z7" s="276"/>
      <c r="AA7" s="276"/>
      <c r="AB7" s="276"/>
      <c r="AC7" s="276"/>
      <c r="AD7" s="276"/>
      <c r="AE7" s="276"/>
      <c r="AF7" s="276"/>
      <c r="AG7" s="276"/>
      <c r="AH7" s="276"/>
      <c r="AI7" s="276"/>
      <c r="AJ7" s="276"/>
      <c r="AK7" s="276"/>
      <c r="AL7" s="276"/>
      <c r="AM7" s="277"/>
    </row>
    <row r="8" spans="1:48">
      <c r="A8" s="253" t="s">
        <v>30</v>
      </c>
      <c r="B8" s="254"/>
      <c r="C8" s="255"/>
      <c r="D8" s="187" t="s">
        <v>31</v>
      </c>
      <c r="E8" s="188"/>
      <c r="F8" s="188"/>
      <c r="G8" s="189"/>
      <c r="H8" s="187" t="s">
        <v>22</v>
      </c>
      <c r="I8" s="188"/>
      <c r="J8" s="188"/>
      <c r="K8" s="188"/>
      <c r="L8" s="188"/>
      <c r="M8" s="188"/>
      <c r="N8" s="188"/>
      <c r="O8" s="188"/>
      <c r="P8" s="188"/>
      <c r="Q8" s="188"/>
      <c r="R8" s="188"/>
      <c r="S8" s="189"/>
      <c r="T8" s="253" t="s">
        <v>32</v>
      </c>
      <c r="U8" s="254"/>
      <c r="V8" s="255"/>
      <c r="W8" s="187" t="s">
        <v>15</v>
      </c>
      <c r="X8" s="188"/>
      <c r="Y8" s="188"/>
      <c r="Z8" s="188"/>
      <c r="AA8" s="188"/>
      <c r="AB8" s="188"/>
      <c r="AC8" s="188"/>
      <c r="AD8" s="188"/>
      <c r="AE8" s="188"/>
      <c r="AF8" s="189"/>
      <c r="AG8" s="260" t="s">
        <v>33</v>
      </c>
      <c r="AH8" s="261"/>
      <c r="AI8" s="261"/>
      <c r="AJ8" s="261"/>
      <c r="AK8" s="261"/>
      <c r="AL8" s="261"/>
      <c r="AM8" s="262"/>
    </row>
    <row r="9" spans="1:48" ht="17.25" customHeight="1">
      <c r="A9" s="256"/>
      <c r="B9" s="194"/>
      <c r="C9" s="195"/>
      <c r="D9" s="289"/>
      <c r="E9" s="290"/>
      <c r="F9" s="290"/>
      <c r="G9" s="291"/>
      <c r="H9" s="263"/>
      <c r="I9" s="264"/>
      <c r="J9" s="264"/>
      <c r="K9" s="264"/>
      <c r="L9" s="264"/>
      <c r="M9" s="264"/>
      <c r="N9" s="264"/>
      <c r="O9" s="264"/>
      <c r="P9" s="264"/>
      <c r="Q9" s="264"/>
      <c r="R9" s="264"/>
      <c r="S9" s="265"/>
      <c r="T9" s="256"/>
      <c r="U9" s="194"/>
      <c r="V9" s="195"/>
      <c r="W9" s="266"/>
      <c r="X9" s="267"/>
      <c r="Y9" s="267"/>
      <c r="Z9" s="267"/>
      <c r="AA9" s="267"/>
      <c r="AB9" s="267"/>
      <c r="AC9" s="267"/>
      <c r="AD9" s="267"/>
      <c r="AE9" s="267"/>
      <c r="AF9" s="268"/>
      <c r="AG9" s="269"/>
      <c r="AH9" s="270"/>
      <c r="AI9" s="270"/>
      <c r="AJ9" s="270"/>
      <c r="AK9" s="270"/>
      <c r="AL9" s="270"/>
      <c r="AM9" s="271"/>
      <c r="AV9" s="3"/>
    </row>
    <row r="10" spans="1:48" s="3" customFormat="1" ht="20.25" customHeight="1">
      <c r="A10" s="187" t="s">
        <v>35</v>
      </c>
      <c r="B10" s="188"/>
      <c r="C10" s="188"/>
      <c r="D10" s="188"/>
      <c r="E10" s="188"/>
      <c r="F10" s="188"/>
      <c r="G10" s="188"/>
      <c r="H10" s="188"/>
      <c r="I10" s="188"/>
      <c r="J10" s="188"/>
      <c r="K10" s="189"/>
      <c r="L10" s="286"/>
      <c r="M10" s="287"/>
      <c r="N10" s="287"/>
      <c r="O10" s="287"/>
      <c r="P10" s="287"/>
      <c r="Q10" s="287"/>
      <c r="R10" s="287"/>
      <c r="S10" s="287"/>
      <c r="T10" s="287"/>
      <c r="U10" s="287"/>
      <c r="V10" s="287"/>
      <c r="W10" s="287"/>
      <c r="X10" s="287"/>
      <c r="Y10" s="287"/>
      <c r="Z10" s="287"/>
      <c r="AA10" s="287"/>
      <c r="AB10" s="287"/>
      <c r="AC10" s="287"/>
      <c r="AD10" s="287"/>
      <c r="AE10" s="287"/>
      <c r="AF10" s="288"/>
      <c r="AG10" s="279" t="s">
        <v>36</v>
      </c>
      <c r="AH10" s="261"/>
      <c r="AI10" s="262"/>
      <c r="AJ10" s="276"/>
      <c r="AK10" s="276"/>
      <c r="AL10" s="280" t="s">
        <v>37</v>
      </c>
      <c r="AM10" s="281"/>
      <c r="AN10" s="131"/>
      <c r="AP10" s="278"/>
      <c r="AQ10" s="278"/>
      <c r="AR10" s="278"/>
      <c r="AS10" s="278"/>
      <c r="AT10" s="278"/>
      <c r="AU10" s="278"/>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7" t="s">
        <v>38</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9"/>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38" t="s">
        <v>266</v>
      </c>
      <c r="B14" s="239"/>
      <c r="C14" s="239"/>
      <c r="D14" s="239"/>
      <c r="E14" s="239"/>
      <c r="F14" s="239"/>
      <c r="G14" s="239"/>
      <c r="H14" s="239"/>
      <c r="I14" s="239"/>
      <c r="J14" s="239"/>
      <c r="K14" s="239"/>
      <c r="L14" s="239"/>
      <c r="M14" s="239"/>
      <c r="N14" s="239"/>
      <c r="O14" s="239"/>
      <c r="P14" s="239"/>
      <c r="Q14" s="239"/>
      <c r="R14" s="239"/>
      <c r="S14" s="239"/>
      <c r="T14" s="239"/>
      <c r="U14" s="239"/>
      <c r="V14" s="239"/>
      <c r="W14" s="240"/>
      <c r="X14" s="235"/>
      <c r="Y14" s="236"/>
      <c r="Z14" s="237"/>
      <c r="AA14" s="222"/>
      <c r="AB14" s="223"/>
      <c r="AC14" s="223"/>
      <c r="AD14" s="223"/>
      <c r="AE14" s="223"/>
      <c r="AF14" s="223"/>
      <c r="AG14" s="223"/>
      <c r="AH14" s="223"/>
      <c r="AI14" s="223"/>
      <c r="AJ14" s="223"/>
      <c r="AK14" s="223"/>
      <c r="AL14" s="223"/>
      <c r="AM14" s="223"/>
    </row>
    <row r="15" spans="1:48" s="3" customFormat="1" ht="18" customHeight="1">
      <c r="A15" s="241" t="s">
        <v>190</v>
      </c>
      <c r="B15" s="242"/>
      <c r="C15" s="242"/>
      <c r="D15" s="242"/>
      <c r="E15" s="242"/>
      <c r="F15" s="242"/>
      <c r="G15" s="242"/>
      <c r="H15" s="242"/>
      <c r="I15" s="242"/>
      <c r="J15" s="242"/>
      <c r="K15" s="242"/>
      <c r="L15" s="242"/>
      <c r="M15" s="242"/>
      <c r="N15" s="242"/>
      <c r="O15" s="242"/>
      <c r="P15" s="242"/>
      <c r="Q15" s="242"/>
      <c r="R15" s="242"/>
      <c r="S15" s="242"/>
      <c r="T15" s="242"/>
      <c r="U15" s="242"/>
      <c r="V15" s="242"/>
      <c r="W15" s="243"/>
      <c r="X15" s="235"/>
      <c r="Y15" s="236"/>
      <c r="Z15" s="237"/>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247" t="s">
        <v>212</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9"/>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238" t="s">
        <v>217</v>
      </c>
      <c r="B19" s="239"/>
      <c r="C19" s="239"/>
      <c r="D19" s="239"/>
      <c r="E19" s="239"/>
      <c r="F19" s="239"/>
      <c r="G19" s="239"/>
      <c r="H19" s="239"/>
      <c r="I19" s="239"/>
      <c r="J19" s="239"/>
      <c r="K19" s="239"/>
      <c r="L19" s="239"/>
      <c r="M19" s="239"/>
      <c r="N19" s="239"/>
      <c r="O19" s="239"/>
      <c r="P19" s="239"/>
      <c r="Q19" s="239"/>
      <c r="R19" s="239"/>
      <c r="S19" s="239"/>
      <c r="T19" s="239"/>
      <c r="U19" s="239"/>
      <c r="V19" s="239"/>
      <c r="W19" s="239"/>
      <c r="X19" s="235"/>
      <c r="Y19" s="236"/>
      <c r="Z19" s="237"/>
      <c r="AA19" s="102"/>
      <c r="AB19" s="102"/>
      <c r="AC19" s="102"/>
      <c r="AD19" s="102"/>
      <c r="AE19" s="102"/>
      <c r="AF19" s="102"/>
      <c r="AG19" s="102"/>
      <c r="AN19" s="131"/>
    </row>
    <row r="20" spans="1:48" s="3" customFormat="1" ht="18" customHeight="1">
      <c r="A20" s="238" t="s">
        <v>214</v>
      </c>
      <c r="B20" s="239"/>
      <c r="C20" s="239"/>
      <c r="D20" s="239"/>
      <c r="E20" s="239"/>
      <c r="F20" s="239"/>
      <c r="G20" s="239"/>
      <c r="H20" s="239"/>
      <c r="I20" s="239"/>
      <c r="J20" s="239"/>
      <c r="K20" s="239"/>
      <c r="L20" s="239"/>
      <c r="M20" s="239"/>
      <c r="N20" s="239"/>
      <c r="O20" s="239"/>
      <c r="P20" s="239"/>
      <c r="Q20" s="239"/>
      <c r="R20" s="239"/>
      <c r="S20" s="239"/>
      <c r="T20" s="239"/>
      <c r="U20" s="239"/>
      <c r="V20" s="239"/>
      <c r="W20" s="239"/>
      <c r="X20" s="235"/>
      <c r="Y20" s="236"/>
      <c r="Z20" s="237"/>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247" t="s">
        <v>39</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9"/>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207"/>
      <c r="AD24" s="282" t="s">
        <v>40</v>
      </c>
      <c r="AE24" s="190"/>
      <c r="AF24" s="190"/>
      <c r="AG24" s="190"/>
      <c r="AH24" s="190"/>
      <c r="AI24" s="232" t="s">
        <v>41</v>
      </c>
      <c r="AJ24" s="233"/>
      <c r="AK24" s="233"/>
      <c r="AL24" s="233"/>
      <c r="AM24" s="234"/>
      <c r="AV24" s="3"/>
    </row>
    <row r="25" spans="1:48">
      <c r="A25" s="94"/>
      <c r="B25" s="3"/>
      <c r="C25" s="84"/>
      <c r="D25" s="3"/>
      <c r="E25" s="95"/>
      <c r="F25" s="3"/>
      <c r="G25" s="3"/>
      <c r="H25" s="3"/>
      <c r="I25" s="3"/>
      <c r="J25" s="96"/>
      <c r="K25" s="96"/>
      <c r="L25" s="96"/>
      <c r="M25" s="96"/>
      <c r="N25" s="96"/>
      <c r="O25" s="97"/>
      <c r="P25" s="84"/>
      <c r="S25" s="96"/>
      <c r="T25" s="93"/>
      <c r="U25" s="96"/>
      <c r="V25" s="96"/>
      <c r="W25" s="86"/>
      <c r="AC25" s="207"/>
      <c r="AD25" s="283" t="str">
        <f>IFERROR(VLOOKUP(L10,リスト!B2:D23,2,FALSE),IFERROR(VLOOKUP(L10,リスト!B24:D30,2,FALSE)*AJ10,""))</f>
        <v/>
      </c>
      <c r="AE25" s="284"/>
      <c r="AF25" s="284"/>
      <c r="AG25" s="285" t="s">
        <v>7</v>
      </c>
      <c r="AH25" s="285"/>
      <c r="AI25" s="228">
        <f>MIN(AD25,ROUNDDOWN((H34+H43)/1000,0))</f>
        <v>0</v>
      </c>
      <c r="AJ25" s="229"/>
      <c r="AK25" s="229"/>
      <c r="AL25" s="224" t="s">
        <v>7</v>
      </c>
      <c r="AM25" s="225"/>
    </row>
    <row r="26" spans="1:48" ht="14.25" thickBot="1">
      <c r="A26" s="84" t="s">
        <v>188</v>
      </c>
      <c r="B26" s="3"/>
      <c r="C26" s="84"/>
      <c r="D26" s="3"/>
      <c r="E26" s="95"/>
      <c r="F26" s="3"/>
      <c r="G26" s="3"/>
      <c r="H26" s="3"/>
      <c r="I26" s="3"/>
      <c r="J26" s="96"/>
      <c r="K26" s="96"/>
      <c r="L26" s="96"/>
      <c r="M26" s="96"/>
      <c r="N26" s="96"/>
      <c r="O26" s="97"/>
      <c r="P26" s="84"/>
      <c r="S26" s="96"/>
      <c r="T26" s="93"/>
      <c r="U26" s="96"/>
      <c r="V26" s="96"/>
      <c r="W26" s="86"/>
      <c r="AC26" s="207"/>
      <c r="AD26" s="283"/>
      <c r="AE26" s="284"/>
      <c r="AF26" s="284"/>
      <c r="AG26" s="285"/>
      <c r="AH26" s="285"/>
      <c r="AI26" s="230"/>
      <c r="AJ26" s="231"/>
      <c r="AK26" s="231"/>
      <c r="AL26" s="226"/>
      <c r="AM26" s="227"/>
    </row>
    <row r="27" spans="1:48" ht="30" customHeight="1">
      <c r="A27" s="187" t="s">
        <v>259</v>
      </c>
      <c r="B27" s="188"/>
      <c r="C27" s="188"/>
      <c r="D27" s="188"/>
      <c r="E27" s="188"/>
      <c r="F27" s="188"/>
      <c r="G27" s="189"/>
      <c r="H27" s="190" t="s">
        <v>243</v>
      </c>
      <c r="I27" s="188"/>
      <c r="J27" s="188"/>
      <c r="K27" s="188"/>
      <c r="L27" s="188"/>
      <c r="M27" s="187" t="s">
        <v>42</v>
      </c>
      <c r="N27" s="188"/>
      <c r="O27" s="188"/>
      <c r="P27" s="188"/>
      <c r="Q27" s="188"/>
      <c r="R27" s="188"/>
      <c r="S27" s="188"/>
      <c r="T27" s="188"/>
      <c r="U27" s="188"/>
      <c r="V27" s="188"/>
      <c r="W27" s="188"/>
      <c r="X27" s="188"/>
      <c r="Y27" s="188"/>
      <c r="Z27" s="188"/>
      <c r="AA27" s="188"/>
      <c r="AB27" s="188"/>
      <c r="AC27" s="188"/>
      <c r="AD27" s="188"/>
      <c r="AE27" s="188"/>
      <c r="AF27" s="188"/>
      <c r="AG27" s="188"/>
      <c r="AH27" s="188"/>
      <c r="AI27" s="194"/>
      <c r="AJ27" s="194"/>
      <c r="AK27" s="194"/>
      <c r="AL27" s="194"/>
      <c r="AM27" s="195"/>
    </row>
    <row r="28" spans="1:48">
      <c r="A28" s="202" t="s">
        <v>250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4"/>
    </row>
    <row r="29" spans="1:48" ht="39" customHeight="1">
      <c r="A29" s="199" t="s">
        <v>248</v>
      </c>
      <c r="B29" s="200"/>
      <c r="C29" s="200"/>
      <c r="D29" s="200"/>
      <c r="E29" s="200"/>
      <c r="F29" s="200"/>
      <c r="G29" s="201"/>
      <c r="H29" s="206"/>
      <c r="I29" s="206"/>
      <c r="J29" s="206"/>
      <c r="K29" s="206"/>
      <c r="L29" s="206"/>
      <c r="M29" s="191"/>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3"/>
    </row>
    <row r="30" spans="1:48" ht="38.25" customHeight="1">
      <c r="A30" s="196" t="s">
        <v>249</v>
      </c>
      <c r="B30" s="197"/>
      <c r="C30" s="197"/>
      <c r="D30" s="197"/>
      <c r="E30" s="197"/>
      <c r="F30" s="197"/>
      <c r="G30" s="198"/>
      <c r="H30" s="205"/>
      <c r="I30" s="205"/>
      <c r="J30" s="205"/>
      <c r="K30" s="205"/>
      <c r="L30" s="205"/>
      <c r="M30" s="244"/>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6"/>
    </row>
    <row r="31" spans="1:48">
      <c r="A31" s="202" t="s">
        <v>251</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4"/>
    </row>
    <row r="32" spans="1:48" ht="60" customHeight="1">
      <c r="A32" s="196" t="s">
        <v>258</v>
      </c>
      <c r="B32" s="197"/>
      <c r="C32" s="197"/>
      <c r="D32" s="197"/>
      <c r="E32" s="197"/>
      <c r="F32" s="197"/>
      <c r="G32" s="198"/>
      <c r="H32" s="205"/>
      <c r="I32" s="205"/>
      <c r="J32" s="205"/>
      <c r="K32" s="205"/>
      <c r="L32" s="205"/>
      <c r="M32" s="244"/>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6"/>
    </row>
    <row r="33" spans="1:56" ht="69" customHeight="1">
      <c r="A33" s="181" t="s">
        <v>252</v>
      </c>
      <c r="B33" s="182"/>
      <c r="C33" s="182"/>
      <c r="D33" s="182"/>
      <c r="E33" s="182"/>
      <c r="F33" s="182"/>
      <c r="G33" s="183"/>
      <c r="H33" s="205"/>
      <c r="I33" s="205"/>
      <c r="J33" s="205"/>
      <c r="K33" s="205"/>
      <c r="L33" s="205"/>
      <c r="M33" s="244"/>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6"/>
      <c r="AV33" s="3"/>
    </row>
    <row r="34" spans="1:56" ht="15" customHeight="1">
      <c r="A34" s="62" t="s">
        <v>24</v>
      </c>
      <c r="B34" s="63"/>
      <c r="C34" s="63"/>
      <c r="D34" s="63"/>
      <c r="E34" s="63"/>
      <c r="F34" s="63"/>
      <c r="G34" s="64"/>
      <c r="H34" s="208">
        <f>SUM(H29:L33)</f>
        <v>0</v>
      </c>
      <c r="I34" s="208"/>
      <c r="J34" s="208"/>
      <c r="K34" s="208"/>
      <c r="L34" s="209"/>
      <c r="M34" s="210"/>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13"/>
      <c r="AJ35" s="213"/>
      <c r="AK35" s="213"/>
      <c r="AL35" s="214"/>
      <c r="AM35" s="214"/>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13"/>
      <c r="AJ36" s="213"/>
      <c r="AK36" s="213"/>
      <c r="AL36" s="214"/>
      <c r="AM36" s="214"/>
      <c r="AV36" s="131"/>
      <c r="AW36" s="3"/>
      <c r="AX36" s="3"/>
      <c r="AY36" s="3"/>
      <c r="AZ36" s="3"/>
      <c r="BA36" s="3"/>
      <c r="BB36" s="3"/>
      <c r="BC36" s="3"/>
      <c r="BD36" s="3"/>
    </row>
    <row r="37" spans="1:56" ht="30" customHeight="1">
      <c r="A37" s="187" t="s">
        <v>259</v>
      </c>
      <c r="B37" s="188"/>
      <c r="C37" s="188"/>
      <c r="D37" s="188"/>
      <c r="E37" s="188"/>
      <c r="F37" s="188"/>
      <c r="G37" s="189"/>
      <c r="H37" s="190" t="s">
        <v>244</v>
      </c>
      <c r="I37" s="188"/>
      <c r="J37" s="188"/>
      <c r="K37" s="188"/>
      <c r="L37" s="188"/>
      <c r="M37" s="187" t="s">
        <v>42</v>
      </c>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9"/>
    </row>
    <row r="38" spans="1:56" ht="37.5" customHeight="1">
      <c r="A38" s="178" t="s">
        <v>253</v>
      </c>
      <c r="B38" s="179"/>
      <c r="C38" s="179"/>
      <c r="D38" s="179"/>
      <c r="E38" s="179"/>
      <c r="F38" s="179"/>
      <c r="G38" s="180"/>
      <c r="H38" s="218"/>
      <c r="I38" s="218"/>
      <c r="J38" s="218"/>
      <c r="K38" s="218"/>
      <c r="L38" s="218"/>
      <c r="M38" s="219"/>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1"/>
    </row>
    <row r="39" spans="1:56" ht="36.75" customHeight="1">
      <c r="A39" s="181" t="s">
        <v>254</v>
      </c>
      <c r="B39" s="182"/>
      <c r="C39" s="182"/>
      <c r="D39" s="182"/>
      <c r="E39" s="182"/>
      <c r="F39" s="182"/>
      <c r="G39" s="183"/>
      <c r="H39" s="205"/>
      <c r="I39" s="205"/>
      <c r="J39" s="205"/>
      <c r="K39" s="205"/>
      <c r="L39" s="205"/>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row>
    <row r="40" spans="1:56" ht="27" customHeight="1">
      <c r="A40" s="181" t="s">
        <v>255</v>
      </c>
      <c r="B40" s="182"/>
      <c r="C40" s="182"/>
      <c r="D40" s="182"/>
      <c r="E40" s="182"/>
      <c r="F40" s="182"/>
      <c r="G40" s="183"/>
      <c r="H40" s="205"/>
      <c r="I40" s="205"/>
      <c r="J40" s="205"/>
      <c r="K40" s="205"/>
      <c r="L40" s="205"/>
      <c r="M40" s="215"/>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7"/>
    </row>
    <row r="41" spans="1:56" ht="51" customHeight="1">
      <c r="A41" s="181" t="s">
        <v>256</v>
      </c>
      <c r="B41" s="182"/>
      <c r="C41" s="182"/>
      <c r="D41" s="182"/>
      <c r="E41" s="182"/>
      <c r="F41" s="182"/>
      <c r="G41" s="183"/>
      <c r="H41" s="205"/>
      <c r="I41" s="205"/>
      <c r="J41" s="205"/>
      <c r="K41" s="205"/>
      <c r="L41" s="205"/>
      <c r="M41" s="215"/>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7"/>
      <c r="AV41" s="3"/>
    </row>
    <row r="42" spans="1:56" ht="36.75" customHeight="1">
      <c r="A42" s="184" t="s">
        <v>257</v>
      </c>
      <c r="B42" s="185"/>
      <c r="C42" s="185"/>
      <c r="D42" s="185"/>
      <c r="E42" s="185"/>
      <c r="F42" s="185"/>
      <c r="G42" s="186"/>
      <c r="H42" s="205"/>
      <c r="I42" s="205"/>
      <c r="J42" s="205"/>
      <c r="K42" s="205"/>
      <c r="L42" s="205"/>
      <c r="M42" s="215"/>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7"/>
    </row>
    <row r="43" spans="1:56" ht="15" customHeight="1">
      <c r="A43" s="62" t="s">
        <v>24</v>
      </c>
      <c r="B43" s="63"/>
      <c r="C43" s="63"/>
      <c r="D43" s="63"/>
      <c r="E43" s="63"/>
      <c r="F43" s="63"/>
      <c r="G43" s="64"/>
      <c r="H43" s="208">
        <f>SUM(H38:L42)</f>
        <v>0</v>
      </c>
      <c r="I43" s="208"/>
      <c r="J43" s="208"/>
      <c r="K43" s="208"/>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14"/>
      <c r="AJ47" s="214"/>
      <c r="AK47" s="214"/>
      <c r="AL47" s="214"/>
      <c r="AM47" s="214"/>
    </row>
  </sheetData>
  <sheetProtection algorithmName="SHA-512" hashValue="gIohZk1Z3VL/ENXbbafGpVUnO29Y1m7mmIFjDq+vRYr58QVsdSi+ho55cLN4X8iISijRQMbL0z5qjOLGvNfw7Q==" saltValue="RaDEGIGVylxIbho0/dDdCA==" spinCount="100000" sheet="1" formatCells="0" formatColumns="0" formatRows="0" insertColumns="0" insertRows="0" autoFilter="0"/>
  <mergeCells count="85">
    <mergeCell ref="H43:L43"/>
    <mergeCell ref="M43:AM43"/>
    <mergeCell ref="AI47:AM47"/>
    <mergeCell ref="A41:G41"/>
    <mergeCell ref="H41:L41"/>
    <mergeCell ref="M41:AM41"/>
    <mergeCell ref="A42:G42"/>
    <mergeCell ref="H42:L42"/>
    <mergeCell ref="M42:AM42"/>
    <mergeCell ref="A39:G39"/>
    <mergeCell ref="H39:L39"/>
    <mergeCell ref="M39:AM39"/>
    <mergeCell ref="A40:G40"/>
    <mergeCell ref="H40:L40"/>
    <mergeCell ref="M40:AM4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30:G30"/>
    <mergeCell ref="H30:L30"/>
    <mergeCell ref="M30:AM30"/>
    <mergeCell ref="A31:AM31"/>
    <mergeCell ref="A32:G32"/>
    <mergeCell ref="H32:L32"/>
    <mergeCell ref="M32:AM32"/>
    <mergeCell ref="A27:G27"/>
    <mergeCell ref="H27:L27"/>
    <mergeCell ref="M27:AM27"/>
    <mergeCell ref="A28:AM28"/>
    <mergeCell ref="A29:G29"/>
    <mergeCell ref="H29:L29"/>
    <mergeCell ref="M29:AM29"/>
    <mergeCell ref="AC24:AC26"/>
    <mergeCell ref="AD24:AH24"/>
    <mergeCell ref="AI24:AM24"/>
    <mergeCell ref="AD25:AF26"/>
    <mergeCell ref="AG25:AH26"/>
    <mergeCell ref="AI25:AK26"/>
    <mergeCell ref="AL25:AM26"/>
    <mergeCell ref="A17:AM17"/>
    <mergeCell ref="A19:W19"/>
    <mergeCell ref="X19:Z19"/>
    <mergeCell ref="A20:W20"/>
    <mergeCell ref="X20:Z20"/>
    <mergeCell ref="A22:AM22"/>
    <mergeCell ref="A12:AM12"/>
    <mergeCell ref="A14:W14"/>
    <mergeCell ref="X14:Z14"/>
    <mergeCell ref="AA14:AM14"/>
    <mergeCell ref="A15:W15"/>
    <mergeCell ref="X15:Z15"/>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10"/>
  <dataValidations count="2">
    <dataValidation type="list" allowBlank="1" showInputMessage="1" showErrorMessage="1" sqref="X14:Z15 X19:Z20" xr:uid="{3D360289-D27E-4795-A476-7634E29FCA82}">
      <formula1>"✔"</formula1>
    </dataValidation>
    <dataValidation imeMode="halfAlpha" allowBlank="1" showInputMessage="1" showErrorMessage="1" sqref="S24:V26 J24:N26 S36:V36 J36:N36" xr:uid="{53AAF006-4270-4BA9-A573-70FBB6DA5376}"/>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legacyDrawing r:id="rId2"/>
  <extLst>
    <ext xmlns:x14="http://schemas.microsoft.com/office/spreadsheetml/2009/9/main" uri="{CCE6A557-97BC-4b89-ADB6-D9C93CAAB3DF}">
      <x14:dataValidations xmlns:xm="http://schemas.microsoft.com/office/excel/2006/main" count="2">
        <x14:dataValidation type="list" allowBlank="1" xr:uid="{5BA58A12-41A9-4F41-9DF7-63060F2C9C54}">
          <x14:formula1>
            <xm:f>リスト!$B$2:$B$30</xm:f>
          </x14:formula1>
          <xm:sqref>L10</xm:sqref>
        </x14:dataValidation>
        <x14:dataValidation type="list" allowBlank="1" xr:uid="{071B5867-80C8-440A-B9AC-F87158811973}">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056C8-B06F-4114-A37B-A6A2F9AF3792}">
  <sheetPr>
    <tabColor rgb="FFFF0000"/>
  </sheetPr>
  <dimension ref="A1:BD47"/>
  <sheetViews>
    <sheetView showGridLines="0" showZeros="0" view="pageBreakPreview" topLeftCell="A31" zoomScaleNormal="100" zoomScaleSheetLayoutView="100" workbookViewId="0">
      <selection activeCell="CB42" sqref="CB42"/>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0" t="s">
        <v>264</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2"/>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7" t="s">
        <v>27</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9"/>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7" t="s">
        <v>28</v>
      </c>
      <c r="B7" s="188"/>
      <c r="C7" s="188"/>
      <c r="D7" s="188"/>
      <c r="E7" s="188"/>
      <c r="F7" s="188"/>
      <c r="G7" s="189"/>
      <c r="H7" s="272"/>
      <c r="I7" s="273"/>
      <c r="J7" s="273"/>
      <c r="K7" s="273"/>
      <c r="L7" s="273"/>
      <c r="M7" s="273"/>
      <c r="N7" s="274"/>
      <c r="O7" s="187" t="s">
        <v>29</v>
      </c>
      <c r="P7" s="188"/>
      <c r="Q7" s="188"/>
      <c r="R7" s="188"/>
      <c r="S7" s="189"/>
      <c r="T7" s="275"/>
      <c r="U7" s="276"/>
      <c r="V7" s="276"/>
      <c r="W7" s="276"/>
      <c r="X7" s="276"/>
      <c r="Y7" s="276"/>
      <c r="Z7" s="276"/>
      <c r="AA7" s="276"/>
      <c r="AB7" s="276"/>
      <c r="AC7" s="276"/>
      <c r="AD7" s="276"/>
      <c r="AE7" s="276"/>
      <c r="AF7" s="276"/>
      <c r="AG7" s="276"/>
      <c r="AH7" s="276"/>
      <c r="AI7" s="276"/>
      <c r="AJ7" s="276"/>
      <c r="AK7" s="276"/>
      <c r="AL7" s="276"/>
      <c r="AM7" s="277"/>
    </row>
    <row r="8" spans="1:48">
      <c r="A8" s="253" t="s">
        <v>30</v>
      </c>
      <c r="B8" s="254"/>
      <c r="C8" s="255"/>
      <c r="D8" s="187" t="s">
        <v>31</v>
      </c>
      <c r="E8" s="188"/>
      <c r="F8" s="188"/>
      <c r="G8" s="189"/>
      <c r="H8" s="187" t="s">
        <v>22</v>
      </c>
      <c r="I8" s="188"/>
      <c r="J8" s="188"/>
      <c r="K8" s="188"/>
      <c r="L8" s="188"/>
      <c r="M8" s="188"/>
      <c r="N8" s="188"/>
      <c r="O8" s="188"/>
      <c r="P8" s="188"/>
      <c r="Q8" s="188"/>
      <c r="R8" s="188"/>
      <c r="S8" s="189"/>
      <c r="T8" s="253" t="s">
        <v>32</v>
      </c>
      <c r="U8" s="254"/>
      <c r="V8" s="255"/>
      <c r="W8" s="187" t="s">
        <v>15</v>
      </c>
      <c r="X8" s="188"/>
      <c r="Y8" s="188"/>
      <c r="Z8" s="188"/>
      <c r="AA8" s="188"/>
      <c r="AB8" s="188"/>
      <c r="AC8" s="188"/>
      <c r="AD8" s="188"/>
      <c r="AE8" s="188"/>
      <c r="AF8" s="189"/>
      <c r="AG8" s="260" t="s">
        <v>33</v>
      </c>
      <c r="AH8" s="261"/>
      <c r="AI8" s="261"/>
      <c r="AJ8" s="261"/>
      <c r="AK8" s="261"/>
      <c r="AL8" s="261"/>
      <c r="AM8" s="262"/>
    </row>
    <row r="9" spans="1:48" ht="17.25" customHeight="1">
      <c r="A9" s="256"/>
      <c r="B9" s="194"/>
      <c r="C9" s="195"/>
      <c r="D9" s="289"/>
      <c r="E9" s="290"/>
      <c r="F9" s="290"/>
      <c r="G9" s="291"/>
      <c r="H9" s="263"/>
      <c r="I9" s="264"/>
      <c r="J9" s="264"/>
      <c r="K9" s="264"/>
      <c r="L9" s="264"/>
      <c r="M9" s="264"/>
      <c r="N9" s="264"/>
      <c r="O9" s="264"/>
      <c r="P9" s="264"/>
      <c r="Q9" s="264"/>
      <c r="R9" s="264"/>
      <c r="S9" s="265"/>
      <c r="T9" s="256"/>
      <c r="U9" s="194"/>
      <c r="V9" s="195"/>
      <c r="W9" s="266"/>
      <c r="X9" s="267"/>
      <c r="Y9" s="267"/>
      <c r="Z9" s="267"/>
      <c r="AA9" s="267"/>
      <c r="AB9" s="267"/>
      <c r="AC9" s="267"/>
      <c r="AD9" s="267"/>
      <c r="AE9" s="267"/>
      <c r="AF9" s="268"/>
      <c r="AG9" s="269"/>
      <c r="AH9" s="270"/>
      <c r="AI9" s="270"/>
      <c r="AJ9" s="270"/>
      <c r="AK9" s="270"/>
      <c r="AL9" s="270"/>
      <c r="AM9" s="271"/>
      <c r="AV9" s="3"/>
    </row>
    <row r="10" spans="1:48" s="3" customFormat="1" ht="20.25" customHeight="1">
      <c r="A10" s="187" t="s">
        <v>35</v>
      </c>
      <c r="B10" s="188"/>
      <c r="C10" s="188"/>
      <c r="D10" s="188"/>
      <c r="E10" s="188"/>
      <c r="F10" s="188"/>
      <c r="G10" s="188"/>
      <c r="H10" s="188"/>
      <c r="I10" s="188"/>
      <c r="J10" s="188"/>
      <c r="K10" s="189"/>
      <c r="L10" s="286"/>
      <c r="M10" s="287"/>
      <c r="N10" s="287"/>
      <c r="O10" s="287"/>
      <c r="P10" s="287"/>
      <c r="Q10" s="287"/>
      <c r="R10" s="287"/>
      <c r="S10" s="287"/>
      <c r="T10" s="287"/>
      <c r="U10" s="287"/>
      <c r="V10" s="287"/>
      <c r="W10" s="287"/>
      <c r="X10" s="287"/>
      <c r="Y10" s="287"/>
      <c r="Z10" s="287"/>
      <c r="AA10" s="287"/>
      <c r="AB10" s="287"/>
      <c r="AC10" s="287"/>
      <c r="AD10" s="287"/>
      <c r="AE10" s="287"/>
      <c r="AF10" s="288"/>
      <c r="AG10" s="279" t="s">
        <v>36</v>
      </c>
      <c r="AH10" s="261"/>
      <c r="AI10" s="262"/>
      <c r="AJ10" s="276"/>
      <c r="AK10" s="276"/>
      <c r="AL10" s="280" t="s">
        <v>37</v>
      </c>
      <c r="AM10" s="281"/>
      <c r="AN10" s="131"/>
      <c r="AP10" s="278"/>
      <c r="AQ10" s="278"/>
      <c r="AR10" s="278"/>
      <c r="AS10" s="278"/>
      <c r="AT10" s="278"/>
      <c r="AU10" s="278"/>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7" t="s">
        <v>38</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9"/>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38" t="s">
        <v>266</v>
      </c>
      <c r="B14" s="239"/>
      <c r="C14" s="239"/>
      <c r="D14" s="239"/>
      <c r="E14" s="239"/>
      <c r="F14" s="239"/>
      <c r="G14" s="239"/>
      <c r="H14" s="239"/>
      <c r="I14" s="239"/>
      <c r="J14" s="239"/>
      <c r="K14" s="239"/>
      <c r="L14" s="239"/>
      <c r="M14" s="239"/>
      <c r="N14" s="239"/>
      <c r="O14" s="239"/>
      <c r="P14" s="239"/>
      <c r="Q14" s="239"/>
      <c r="R14" s="239"/>
      <c r="S14" s="239"/>
      <c r="T14" s="239"/>
      <c r="U14" s="239"/>
      <c r="V14" s="239"/>
      <c r="W14" s="240"/>
      <c r="X14" s="235"/>
      <c r="Y14" s="236"/>
      <c r="Z14" s="237"/>
      <c r="AA14" s="222"/>
      <c r="AB14" s="223"/>
      <c r="AC14" s="223"/>
      <c r="AD14" s="223"/>
      <c r="AE14" s="223"/>
      <c r="AF14" s="223"/>
      <c r="AG14" s="223"/>
      <c r="AH14" s="223"/>
      <c r="AI14" s="223"/>
      <c r="AJ14" s="223"/>
      <c r="AK14" s="223"/>
      <c r="AL14" s="223"/>
      <c r="AM14" s="223"/>
    </row>
    <row r="15" spans="1:48" s="3" customFormat="1" ht="18" customHeight="1">
      <c r="A15" s="241" t="s">
        <v>190</v>
      </c>
      <c r="B15" s="242"/>
      <c r="C15" s="242"/>
      <c r="D15" s="242"/>
      <c r="E15" s="242"/>
      <c r="F15" s="242"/>
      <c r="G15" s="242"/>
      <c r="H15" s="242"/>
      <c r="I15" s="242"/>
      <c r="J15" s="242"/>
      <c r="K15" s="242"/>
      <c r="L15" s="242"/>
      <c r="M15" s="242"/>
      <c r="N15" s="242"/>
      <c r="O15" s="242"/>
      <c r="P15" s="242"/>
      <c r="Q15" s="242"/>
      <c r="R15" s="242"/>
      <c r="S15" s="242"/>
      <c r="T15" s="242"/>
      <c r="U15" s="242"/>
      <c r="V15" s="242"/>
      <c r="W15" s="243"/>
      <c r="X15" s="235"/>
      <c r="Y15" s="236"/>
      <c r="Z15" s="237"/>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247" t="s">
        <v>212</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9"/>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238" t="s">
        <v>217</v>
      </c>
      <c r="B19" s="239"/>
      <c r="C19" s="239"/>
      <c r="D19" s="239"/>
      <c r="E19" s="239"/>
      <c r="F19" s="239"/>
      <c r="G19" s="239"/>
      <c r="H19" s="239"/>
      <c r="I19" s="239"/>
      <c r="J19" s="239"/>
      <c r="K19" s="239"/>
      <c r="L19" s="239"/>
      <c r="M19" s="239"/>
      <c r="N19" s="239"/>
      <c r="O19" s="239"/>
      <c r="P19" s="239"/>
      <c r="Q19" s="239"/>
      <c r="R19" s="239"/>
      <c r="S19" s="239"/>
      <c r="T19" s="239"/>
      <c r="U19" s="239"/>
      <c r="V19" s="239"/>
      <c r="W19" s="239"/>
      <c r="X19" s="235"/>
      <c r="Y19" s="236"/>
      <c r="Z19" s="237"/>
      <c r="AA19" s="102"/>
      <c r="AB19" s="102"/>
      <c r="AC19" s="102"/>
      <c r="AD19" s="102"/>
      <c r="AE19" s="102"/>
      <c r="AF19" s="102"/>
      <c r="AG19" s="102"/>
      <c r="AN19" s="131"/>
    </row>
    <row r="20" spans="1:48" s="3" customFormat="1" ht="18" customHeight="1">
      <c r="A20" s="238" t="s">
        <v>214</v>
      </c>
      <c r="B20" s="239"/>
      <c r="C20" s="239"/>
      <c r="D20" s="239"/>
      <c r="E20" s="239"/>
      <c r="F20" s="239"/>
      <c r="G20" s="239"/>
      <c r="H20" s="239"/>
      <c r="I20" s="239"/>
      <c r="J20" s="239"/>
      <c r="K20" s="239"/>
      <c r="L20" s="239"/>
      <c r="M20" s="239"/>
      <c r="N20" s="239"/>
      <c r="O20" s="239"/>
      <c r="P20" s="239"/>
      <c r="Q20" s="239"/>
      <c r="R20" s="239"/>
      <c r="S20" s="239"/>
      <c r="T20" s="239"/>
      <c r="U20" s="239"/>
      <c r="V20" s="239"/>
      <c r="W20" s="239"/>
      <c r="X20" s="235"/>
      <c r="Y20" s="236"/>
      <c r="Z20" s="237"/>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247" t="s">
        <v>39</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9"/>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207"/>
      <c r="AD24" s="282" t="s">
        <v>40</v>
      </c>
      <c r="AE24" s="190"/>
      <c r="AF24" s="190"/>
      <c r="AG24" s="190"/>
      <c r="AH24" s="190"/>
      <c r="AI24" s="232" t="s">
        <v>41</v>
      </c>
      <c r="AJ24" s="233"/>
      <c r="AK24" s="233"/>
      <c r="AL24" s="233"/>
      <c r="AM24" s="234"/>
      <c r="AV24" s="3"/>
    </row>
    <row r="25" spans="1:48">
      <c r="A25" s="94"/>
      <c r="B25" s="3"/>
      <c r="C25" s="84"/>
      <c r="D25" s="3"/>
      <c r="E25" s="95"/>
      <c r="F25" s="3"/>
      <c r="G25" s="3"/>
      <c r="H25" s="3"/>
      <c r="I25" s="3"/>
      <c r="J25" s="96"/>
      <c r="K25" s="96"/>
      <c r="L25" s="96"/>
      <c r="M25" s="96"/>
      <c r="N25" s="96"/>
      <c r="O25" s="97"/>
      <c r="P25" s="84"/>
      <c r="S25" s="96"/>
      <c r="T25" s="93"/>
      <c r="U25" s="96"/>
      <c r="V25" s="96"/>
      <c r="W25" s="86"/>
      <c r="AC25" s="207"/>
      <c r="AD25" s="283" t="str">
        <f>IFERROR(VLOOKUP(L10,リスト!B2:D23,2,FALSE),IFERROR(VLOOKUP(L10,リスト!B24:D30,2,FALSE)*AJ10,""))</f>
        <v/>
      </c>
      <c r="AE25" s="284"/>
      <c r="AF25" s="284"/>
      <c r="AG25" s="285" t="s">
        <v>7</v>
      </c>
      <c r="AH25" s="285"/>
      <c r="AI25" s="228">
        <f>MIN(AD25,ROUNDDOWN((H34+H43)/1000,0))</f>
        <v>0</v>
      </c>
      <c r="AJ25" s="229"/>
      <c r="AK25" s="229"/>
      <c r="AL25" s="224" t="s">
        <v>7</v>
      </c>
      <c r="AM25" s="225"/>
    </row>
    <row r="26" spans="1:48" ht="14.25" thickBot="1">
      <c r="A26" s="84" t="s">
        <v>188</v>
      </c>
      <c r="B26" s="3"/>
      <c r="C26" s="84"/>
      <c r="D26" s="3"/>
      <c r="E26" s="95"/>
      <c r="F26" s="3"/>
      <c r="G26" s="3"/>
      <c r="H26" s="3"/>
      <c r="I26" s="3"/>
      <c r="J26" s="96"/>
      <c r="K26" s="96"/>
      <c r="L26" s="96"/>
      <c r="M26" s="96"/>
      <c r="N26" s="96"/>
      <c r="O26" s="97"/>
      <c r="P26" s="84"/>
      <c r="S26" s="96"/>
      <c r="T26" s="93"/>
      <c r="U26" s="96"/>
      <c r="V26" s="96"/>
      <c r="W26" s="86"/>
      <c r="AC26" s="207"/>
      <c r="AD26" s="283"/>
      <c r="AE26" s="284"/>
      <c r="AF26" s="284"/>
      <c r="AG26" s="285"/>
      <c r="AH26" s="285"/>
      <c r="AI26" s="230"/>
      <c r="AJ26" s="231"/>
      <c r="AK26" s="231"/>
      <c r="AL26" s="226"/>
      <c r="AM26" s="227"/>
    </row>
    <row r="27" spans="1:48" ht="30" customHeight="1">
      <c r="A27" s="187" t="s">
        <v>259</v>
      </c>
      <c r="B27" s="188"/>
      <c r="C27" s="188"/>
      <c r="D27" s="188"/>
      <c r="E27" s="188"/>
      <c r="F27" s="188"/>
      <c r="G27" s="189"/>
      <c r="H27" s="190" t="s">
        <v>243</v>
      </c>
      <c r="I27" s="188"/>
      <c r="J27" s="188"/>
      <c r="K27" s="188"/>
      <c r="L27" s="188"/>
      <c r="M27" s="187" t="s">
        <v>42</v>
      </c>
      <c r="N27" s="188"/>
      <c r="O27" s="188"/>
      <c r="P27" s="188"/>
      <c r="Q27" s="188"/>
      <c r="R27" s="188"/>
      <c r="S27" s="188"/>
      <c r="T27" s="188"/>
      <c r="U27" s="188"/>
      <c r="V27" s="188"/>
      <c r="W27" s="188"/>
      <c r="X27" s="188"/>
      <c r="Y27" s="188"/>
      <c r="Z27" s="188"/>
      <c r="AA27" s="188"/>
      <c r="AB27" s="188"/>
      <c r="AC27" s="188"/>
      <c r="AD27" s="188"/>
      <c r="AE27" s="188"/>
      <c r="AF27" s="188"/>
      <c r="AG27" s="188"/>
      <c r="AH27" s="188"/>
      <c r="AI27" s="194"/>
      <c r="AJ27" s="194"/>
      <c r="AK27" s="194"/>
      <c r="AL27" s="194"/>
      <c r="AM27" s="195"/>
    </row>
    <row r="28" spans="1:48">
      <c r="A28" s="202" t="s">
        <v>250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4"/>
    </row>
    <row r="29" spans="1:48" ht="39" customHeight="1">
      <c r="A29" s="199" t="s">
        <v>248</v>
      </c>
      <c r="B29" s="200"/>
      <c r="C29" s="200"/>
      <c r="D29" s="200"/>
      <c r="E29" s="200"/>
      <c r="F29" s="200"/>
      <c r="G29" s="201"/>
      <c r="H29" s="206"/>
      <c r="I29" s="206"/>
      <c r="J29" s="206"/>
      <c r="K29" s="206"/>
      <c r="L29" s="206"/>
      <c r="M29" s="191"/>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3"/>
    </row>
    <row r="30" spans="1:48" ht="38.25" customHeight="1">
      <c r="A30" s="196" t="s">
        <v>249</v>
      </c>
      <c r="B30" s="197"/>
      <c r="C30" s="197"/>
      <c r="D30" s="197"/>
      <c r="E30" s="197"/>
      <c r="F30" s="197"/>
      <c r="G30" s="198"/>
      <c r="H30" s="205"/>
      <c r="I30" s="205"/>
      <c r="J30" s="205"/>
      <c r="K30" s="205"/>
      <c r="L30" s="205"/>
      <c r="M30" s="244"/>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6"/>
    </row>
    <row r="31" spans="1:48">
      <c r="A31" s="202" t="s">
        <v>251</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4"/>
    </row>
    <row r="32" spans="1:48" ht="60" customHeight="1">
      <c r="A32" s="196" t="s">
        <v>258</v>
      </c>
      <c r="B32" s="197"/>
      <c r="C32" s="197"/>
      <c r="D32" s="197"/>
      <c r="E32" s="197"/>
      <c r="F32" s="197"/>
      <c r="G32" s="198"/>
      <c r="H32" s="205"/>
      <c r="I32" s="205"/>
      <c r="J32" s="205"/>
      <c r="K32" s="205"/>
      <c r="L32" s="205"/>
      <c r="M32" s="244"/>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6"/>
    </row>
    <row r="33" spans="1:56" ht="69" customHeight="1">
      <c r="A33" s="181" t="s">
        <v>252</v>
      </c>
      <c r="B33" s="182"/>
      <c r="C33" s="182"/>
      <c r="D33" s="182"/>
      <c r="E33" s="182"/>
      <c r="F33" s="182"/>
      <c r="G33" s="183"/>
      <c r="H33" s="205"/>
      <c r="I33" s="205"/>
      <c r="J33" s="205"/>
      <c r="K33" s="205"/>
      <c r="L33" s="205"/>
      <c r="M33" s="244"/>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6"/>
      <c r="AV33" s="3"/>
    </row>
    <row r="34" spans="1:56" ht="15" customHeight="1">
      <c r="A34" s="62" t="s">
        <v>24</v>
      </c>
      <c r="B34" s="63"/>
      <c r="C34" s="63"/>
      <c r="D34" s="63"/>
      <c r="E34" s="63"/>
      <c r="F34" s="63"/>
      <c r="G34" s="64"/>
      <c r="H34" s="208">
        <f>SUM(H29:L33)</f>
        <v>0</v>
      </c>
      <c r="I34" s="208"/>
      <c r="J34" s="208"/>
      <c r="K34" s="208"/>
      <c r="L34" s="209"/>
      <c r="M34" s="210"/>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13"/>
      <c r="AJ35" s="213"/>
      <c r="AK35" s="213"/>
      <c r="AL35" s="214"/>
      <c r="AM35" s="214"/>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13"/>
      <c r="AJ36" s="213"/>
      <c r="AK36" s="213"/>
      <c r="AL36" s="214"/>
      <c r="AM36" s="214"/>
      <c r="AV36" s="131"/>
      <c r="AW36" s="3"/>
      <c r="AX36" s="3"/>
      <c r="AY36" s="3"/>
      <c r="AZ36" s="3"/>
      <c r="BA36" s="3"/>
      <c r="BB36" s="3"/>
      <c r="BC36" s="3"/>
      <c r="BD36" s="3"/>
    </row>
    <row r="37" spans="1:56" ht="30" customHeight="1">
      <c r="A37" s="187" t="s">
        <v>259</v>
      </c>
      <c r="B37" s="188"/>
      <c r="C37" s="188"/>
      <c r="D37" s="188"/>
      <c r="E37" s="188"/>
      <c r="F37" s="188"/>
      <c r="G37" s="189"/>
      <c r="H37" s="190" t="s">
        <v>244</v>
      </c>
      <c r="I37" s="188"/>
      <c r="J37" s="188"/>
      <c r="K37" s="188"/>
      <c r="L37" s="188"/>
      <c r="M37" s="187" t="s">
        <v>42</v>
      </c>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9"/>
    </row>
    <row r="38" spans="1:56" ht="37.5" customHeight="1">
      <c r="A38" s="178" t="s">
        <v>253</v>
      </c>
      <c r="B38" s="179"/>
      <c r="C38" s="179"/>
      <c r="D38" s="179"/>
      <c r="E38" s="179"/>
      <c r="F38" s="179"/>
      <c r="G38" s="180"/>
      <c r="H38" s="218"/>
      <c r="I38" s="218"/>
      <c r="J38" s="218"/>
      <c r="K38" s="218"/>
      <c r="L38" s="218"/>
      <c r="M38" s="219"/>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1"/>
    </row>
    <row r="39" spans="1:56" ht="36.75" customHeight="1">
      <c r="A39" s="181" t="s">
        <v>254</v>
      </c>
      <c r="B39" s="182"/>
      <c r="C39" s="182"/>
      <c r="D39" s="182"/>
      <c r="E39" s="182"/>
      <c r="F39" s="182"/>
      <c r="G39" s="183"/>
      <c r="H39" s="205"/>
      <c r="I39" s="205"/>
      <c r="J39" s="205"/>
      <c r="K39" s="205"/>
      <c r="L39" s="205"/>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row>
    <row r="40" spans="1:56" ht="27" customHeight="1">
      <c r="A40" s="181" t="s">
        <v>255</v>
      </c>
      <c r="B40" s="182"/>
      <c r="C40" s="182"/>
      <c r="D40" s="182"/>
      <c r="E40" s="182"/>
      <c r="F40" s="182"/>
      <c r="G40" s="183"/>
      <c r="H40" s="205"/>
      <c r="I40" s="205"/>
      <c r="J40" s="205"/>
      <c r="K40" s="205"/>
      <c r="L40" s="205"/>
      <c r="M40" s="215"/>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7"/>
    </row>
    <row r="41" spans="1:56" ht="51" customHeight="1">
      <c r="A41" s="181" t="s">
        <v>256</v>
      </c>
      <c r="B41" s="182"/>
      <c r="C41" s="182"/>
      <c r="D41" s="182"/>
      <c r="E41" s="182"/>
      <c r="F41" s="182"/>
      <c r="G41" s="183"/>
      <c r="H41" s="205"/>
      <c r="I41" s="205"/>
      <c r="J41" s="205"/>
      <c r="K41" s="205"/>
      <c r="L41" s="205"/>
      <c r="M41" s="215"/>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7"/>
      <c r="AV41" s="3"/>
    </row>
    <row r="42" spans="1:56" ht="36.75" customHeight="1">
      <c r="A42" s="184" t="s">
        <v>257</v>
      </c>
      <c r="B42" s="185"/>
      <c r="C42" s="185"/>
      <c r="D42" s="185"/>
      <c r="E42" s="185"/>
      <c r="F42" s="185"/>
      <c r="G42" s="186"/>
      <c r="H42" s="205"/>
      <c r="I42" s="205"/>
      <c r="J42" s="205"/>
      <c r="K42" s="205"/>
      <c r="L42" s="205"/>
      <c r="M42" s="215"/>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7"/>
    </row>
    <row r="43" spans="1:56" ht="15" customHeight="1">
      <c r="A43" s="62" t="s">
        <v>24</v>
      </c>
      <c r="B43" s="63"/>
      <c r="C43" s="63"/>
      <c r="D43" s="63"/>
      <c r="E43" s="63"/>
      <c r="F43" s="63"/>
      <c r="G43" s="64"/>
      <c r="H43" s="208">
        <f>SUM(H38:L42)</f>
        <v>0</v>
      </c>
      <c r="I43" s="208"/>
      <c r="J43" s="208"/>
      <c r="K43" s="208"/>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14"/>
      <c r="AJ47" s="214"/>
      <c r="AK47" s="214"/>
      <c r="AL47" s="214"/>
      <c r="AM47" s="214"/>
    </row>
  </sheetData>
  <sheetProtection algorithmName="SHA-512" hashValue="gIohZk1Z3VL/ENXbbafGpVUnO29Y1m7mmIFjDq+vRYr58QVsdSi+ho55cLN4X8iISijRQMbL0z5qjOLGvNfw7Q==" saltValue="RaDEGIGVylxIbho0/dDdCA==" spinCount="100000" sheet="1" formatCells="0" formatColumns="0" formatRows="0" insertColumns="0" insertRows="0" autoFilter="0"/>
  <mergeCells count="85">
    <mergeCell ref="H43:L43"/>
    <mergeCell ref="M43:AM43"/>
    <mergeCell ref="AI47:AM47"/>
    <mergeCell ref="A41:G41"/>
    <mergeCell ref="H41:L41"/>
    <mergeCell ref="M41:AM41"/>
    <mergeCell ref="A42:G42"/>
    <mergeCell ref="H42:L42"/>
    <mergeCell ref="M42:AM42"/>
    <mergeCell ref="A39:G39"/>
    <mergeCell ref="H39:L39"/>
    <mergeCell ref="M39:AM39"/>
    <mergeCell ref="A40:G40"/>
    <mergeCell ref="H40:L40"/>
    <mergeCell ref="M40:AM4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30:G30"/>
    <mergeCell ref="H30:L30"/>
    <mergeCell ref="M30:AM30"/>
    <mergeCell ref="A31:AM31"/>
    <mergeCell ref="A32:G32"/>
    <mergeCell ref="H32:L32"/>
    <mergeCell ref="M32:AM32"/>
    <mergeCell ref="A27:G27"/>
    <mergeCell ref="H27:L27"/>
    <mergeCell ref="M27:AM27"/>
    <mergeCell ref="A28:AM28"/>
    <mergeCell ref="A29:G29"/>
    <mergeCell ref="H29:L29"/>
    <mergeCell ref="M29:AM29"/>
    <mergeCell ref="AC24:AC26"/>
    <mergeCell ref="AD24:AH24"/>
    <mergeCell ref="AI24:AM24"/>
    <mergeCell ref="AD25:AF26"/>
    <mergeCell ref="AG25:AH26"/>
    <mergeCell ref="AI25:AK26"/>
    <mergeCell ref="AL25:AM26"/>
    <mergeCell ref="A17:AM17"/>
    <mergeCell ref="A19:W19"/>
    <mergeCell ref="X19:Z19"/>
    <mergeCell ref="A20:W20"/>
    <mergeCell ref="X20:Z20"/>
    <mergeCell ref="A22:AM22"/>
    <mergeCell ref="A12:AM12"/>
    <mergeCell ref="A14:W14"/>
    <mergeCell ref="X14:Z14"/>
    <mergeCell ref="AA14:AM14"/>
    <mergeCell ref="A15:W15"/>
    <mergeCell ref="X15:Z15"/>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10"/>
  <dataValidations count="2">
    <dataValidation imeMode="halfAlpha" allowBlank="1" showInputMessage="1" showErrorMessage="1" sqref="S24:V26 J24:N26 S36:V36 J36:N36" xr:uid="{8F0844C7-D7CE-4BAB-A402-26418E209321}"/>
    <dataValidation type="list" allowBlank="1" showInputMessage="1" showErrorMessage="1" sqref="X14:Z15 X19:Z20" xr:uid="{6E463B94-D8EC-4246-80C6-AB616C7A67F2}">
      <formula1>"✔"</formula1>
    </dataValidation>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legacyDrawing r:id="rId2"/>
  <extLst>
    <ext xmlns:x14="http://schemas.microsoft.com/office/spreadsheetml/2009/9/main" uri="{CCE6A557-97BC-4b89-ADB6-D9C93CAAB3DF}">
      <x14:dataValidations xmlns:xm="http://schemas.microsoft.com/office/excel/2006/main" count="2">
        <x14:dataValidation type="list" allowBlank="1" xr:uid="{D139EAD9-109E-4F70-9A75-1D0E9AD1A5C5}">
          <x14:formula1>
            <xm:f>リスト!$B$32:$B$78</xm:f>
          </x14:formula1>
          <xm:sqref>D9:G9</xm:sqref>
        </x14:dataValidation>
        <x14:dataValidation type="list" allowBlank="1" xr:uid="{97A88F3A-429B-4848-AE9C-D99976377227}">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37"/>
  <sheetViews>
    <sheetView showGridLines="0" showZeros="0" zoomScale="115" zoomScaleNormal="115" zoomScaleSheetLayoutView="100" workbookViewId="0">
      <selection activeCell="D17" sqref="D17"/>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7.5" style="2" customWidth="1"/>
    <col min="8" max="16384" width="2.25" style="2"/>
  </cols>
  <sheetData>
    <row r="1" spans="1:8">
      <c r="A1" s="2" t="s">
        <v>17</v>
      </c>
    </row>
    <row r="2" spans="1:8">
      <c r="A2" s="65"/>
    </row>
    <row r="3" spans="1:8" ht="24">
      <c r="A3" s="111" t="s">
        <v>18</v>
      </c>
      <c r="B3" s="112" t="s">
        <v>19</v>
      </c>
      <c r="C3" s="109" t="s">
        <v>20</v>
      </c>
      <c r="D3" s="112" t="s">
        <v>21</v>
      </c>
      <c r="E3" s="112" t="s">
        <v>15</v>
      </c>
      <c r="F3" s="112" t="s">
        <v>22</v>
      </c>
      <c r="G3" s="108" t="s">
        <v>23</v>
      </c>
    </row>
    <row r="4" spans="1:8" ht="22.5" customHeight="1">
      <c r="A4" s="66">
        <v>1</v>
      </c>
      <c r="B4" s="83">
        <f ca="1">IFERROR(INDIRECT("個票"&amp;$A4&amp;"！$t$7"),"")</f>
        <v>0</v>
      </c>
      <c r="C4" s="83">
        <f ca="1">IFERROR(INDIRECT("個票"&amp;$A4&amp;"！$h$7"),"")</f>
        <v>0</v>
      </c>
      <c r="D4" s="83">
        <f ca="1">IFERROR(INDIRECT("個票"&amp;$A4&amp;"！$l$10"),"")</f>
        <v>0</v>
      </c>
      <c r="E4" s="83">
        <f ca="1">IFERROR(INDIRECT("個票"&amp;$A4&amp;"！$w$9"),"")</f>
        <v>0</v>
      </c>
      <c r="F4" s="83" t="str">
        <f ca="1">IFERROR(INDIRECT("個票"&amp;$A4&amp;"！$ｄ$9")&amp;INDIRECT("個票"&amp;$A4&amp;"！$ｈ$9"),"")</f>
        <v>山口県</v>
      </c>
      <c r="G4" s="69">
        <f ca="1">IFERROR(INDIRECT("個票"&amp;$A4&amp;"！$ai$25"),"")</f>
        <v>0</v>
      </c>
      <c r="H4" s="131"/>
    </row>
    <row r="5" spans="1:8" ht="22.5" customHeight="1">
      <c r="A5" s="66">
        <v>2</v>
      </c>
      <c r="B5" s="83">
        <f t="shared" ref="B5:B18" ca="1" si="0">IFERROR(INDIRECT("個票"&amp;$A5&amp;"！$t$7"),"")</f>
        <v>0</v>
      </c>
      <c r="C5" s="83">
        <f t="shared" ref="C5:C18" ca="1" si="1">IFERROR(INDIRECT("個票"&amp;$A5&amp;"！$h$7"),"")</f>
        <v>0</v>
      </c>
      <c r="D5" s="83">
        <f t="shared" ref="D5:D18" ca="1" si="2">IFERROR(INDIRECT("個票"&amp;$A5&amp;"！$l$10"),"")</f>
        <v>0</v>
      </c>
      <c r="E5" s="83">
        <f t="shared" ref="E5:E18" ca="1" si="3">IFERROR(INDIRECT("個票"&amp;$A5&amp;"！$w$9"),"")</f>
        <v>0</v>
      </c>
      <c r="F5" s="83" t="str">
        <f ca="1">IFERROR(INDIRECT("個票"&amp;$A5&amp;"！$ｄ$9")&amp;INDIRECT("個票"&amp;$A5&amp;"！$ｈ$9"),"")</f>
        <v/>
      </c>
      <c r="G5" s="69">
        <f ca="1">IFERROR(INDIRECT("個票"&amp;$A5&amp;"！$ai$25"),"")</f>
        <v>0</v>
      </c>
    </row>
    <row r="6" spans="1:8" ht="22.5" customHeight="1">
      <c r="A6" s="66">
        <v>3</v>
      </c>
      <c r="B6" s="83">
        <f t="shared" ca="1" si="0"/>
        <v>0</v>
      </c>
      <c r="C6" s="83">
        <f t="shared" ca="1" si="1"/>
        <v>0</v>
      </c>
      <c r="D6" s="83">
        <f t="shared" ca="1" si="2"/>
        <v>0</v>
      </c>
      <c r="E6" s="83">
        <f t="shared" ca="1" si="3"/>
        <v>0</v>
      </c>
      <c r="F6" s="83" t="str">
        <f t="shared" ref="F6:F18" ca="1" si="4">IFERROR(INDIRECT("個票"&amp;$A6&amp;"！$ｄ$9")&amp;INDIRECT("個票"&amp;$A6&amp;"！$ｈ$9"),"")</f>
        <v/>
      </c>
      <c r="G6" s="69">
        <f ca="1">IFERROR(INDIRECT("個票"&amp;$A6&amp;"！$ai$25"),"")</f>
        <v>0</v>
      </c>
    </row>
    <row r="7" spans="1:8" ht="22.5" customHeight="1">
      <c r="A7" s="66">
        <v>4</v>
      </c>
      <c r="B7" s="83">
        <f t="shared" ca="1" si="0"/>
        <v>0</v>
      </c>
      <c r="C7" s="83">
        <f t="shared" ca="1" si="1"/>
        <v>0</v>
      </c>
      <c r="D7" s="83">
        <f t="shared" ca="1" si="2"/>
        <v>0</v>
      </c>
      <c r="E7" s="83">
        <f t="shared" ca="1" si="3"/>
        <v>0</v>
      </c>
      <c r="F7" s="83" t="str">
        <f t="shared" ca="1" si="4"/>
        <v/>
      </c>
      <c r="G7" s="69">
        <f t="shared" ref="G7:G18" ca="1" si="5">IFERROR(INDIRECT("個票"&amp;$A7&amp;"！$ai$25"),"")</f>
        <v>0</v>
      </c>
    </row>
    <row r="8" spans="1:8" ht="22.5" customHeight="1">
      <c r="A8" s="66">
        <v>5</v>
      </c>
      <c r="B8" s="83">
        <f t="shared" ca="1" si="0"/>
        <v>0</v>
      </c>
      <c r="C8" s="83">
        <f t="shared" ca="1" si="1"/>
        <v>0</v>
      </c>
      <c r="D8" s="83">
        <f t="shared" ca="1" si="2"/>
        <v>0</v>
      </c>
      <c r="E8" s="83">
        <f t="shared" ca="1" si="3"/>
        <v>0</v>
      </c>
      <c r="F8" s="83" t="str">
        <f t="shared" ca="1" si="4"/>
        <v/>
      </c>
      <c r="G8" s="69">
        <f t="shared" ca="1" si="5"/>
        <v>0</v>
      </c>
    </row>
    <row r="9" spans="1:8" ht="22.5" customHeight="1">
      <c r="A9" s="66">
        <v>6</v>
      </c>
      <c r="B9" s="83" t="str">
        <f t="shared" ca="1" si="0"/>
        <v/>
      </c>
      <c r="C9" s="83" t="str">
        <f t="shared" ca="1" si="1"/>
        <v/>
      </c>
      <c r="D9" s="83" t="str">
        <f t="shared" ca="1" si="2"/>
        <v/>
      </c>
      <c r="E9" s="83" t="str">
        <f t="shared" ca="1" si="3"/>
        <v/>
      </c>
      <c r="F9" s="83" t="str">
        <f t="shared" ca="1" si="4"/>
        <v/>
      </c>
      <c r="G9" s="69" t="str">
        <f t="shared" ca="1" si="5"/>
        <v/>
      </c>
    </row>
    <row r="10" spans="1:8" ht="22.5" customHeight="1">
      <c r="A10" s="66">
        <v>7</v>
      </c>
      <c r="B10" s="83" t="str">
        <f t="shared" ca="1" si="0"/>
        <v/>
      </c>
      <c r="C10" s="83" t="str">
        <f t="shared" ca="1" si="1"/>
        <v/>
      </c>
      <c r="D10" s="83" t="str">
        <f t="shared" ca="1" si="2"/>
        <v/>
      </c>
      <c r="E10" s="83" t="str">
        <f t="shared" ca="1" si="3"/>
        <v/>
      </c>
      <c r="F10" s="83" t="str">
        <f t="shared" ca="1" si="4"/>
        <v/>
      </c>
      <c r="G10" s="69" t="str">
        <f t="shared" ca="1" si="5"/>
        <v/>
      </c>
    </row>
    <row r="11" spans="1:8" ht="22.5" customHeight="1">
      <c r="A11" s="66">
        <v>8</v>
      </c>
      <c r="B11" s="83" t="str">
        <f t="shared" ca="1" si="0"/>
        <v/>
      </c>
      <c r="C11" s="83" t="str">
        <f t="shared" ca="1" si="1"/>
        <v/>
      </c>
      <c r="D11" s="83" t="str">
        <f t="shared" ca="1" si="2"/>
        <v/>
      </c>
      <c r="E11" s="83" t="str">
        <f t="shared" ca="1" si="3"/>
        <v/>
      </c>
      <c r="F11" s="83" t="str">
        <f t="shared" ca="1" si="4"/>
        <v/>
      </c>
      <c r="G11" s="69" t="str">
        <f t="shared" ca="1" si="5"/>
        <v/>
      </c>
    </row>
    <row r="12" spans="1:8" ht="22.5" customHeight="1">
      <c r="A12" s="66">
        <v>9</v>
      </c>
      <c r="B12" s="83" t="str">
        <f t="shared" ca="1" si="0"/>
        <v/>
      </c>
      <c r="C12" s="83" t="str">
        <f t="shared" ca="1" si="1"/>
        <v/>
      </c>
      <c r="D12" s="83" t="str">
        <f t="shared" ca="1" si="2"/>
        <v/>
      </c>
      <c r="E12" s="83" t="str">
        <f t="shared" ca="1" si="3"/>
        <v/>
      </c>
      <c r="F12" s="83" t="str">
        <f t="shared" ca="1" si="4"/>
        <v/>
      </c>
      <c r="G12" s="69" t="str">
        <f t="shared" ca="1" si="5"/>
        <v/>
      </c>
    </row>
    <row r="13" spans="1:8" ht="22.5" customHeight="1">
      <c r="A13" s="66">
        <v>10</v>
      </c>
      <c r="B13" s="83" t="str">
        <f t="shared" ca="1" si="0"/>
        <v/>
      </c>
      <c r="C13" s="83" t="str">
        <f t="shared" ca="1" si="1"/>
        <v/>
      </c>
      <c r="D13" s="83" t="str">
        <f t="shared" ca="1" si="2"/>
        <v/>
      </c>
      <c r="E13" s="83" t="str">
        <f t="shared" ca="1" si="3"/>
        <v/>
      </c>
      <c r="F13" s="83" t="str">
        <f t="shared" ca="1" si="4"/>
        <v/>
      </c>
      <c r="G13" s="69" t="str">
        <f t="shared" ca="1" si="5"/>
        <v/>
      </c>
    </row>
    <row r="14" spans="1:8" ht="22.5" customHeight="1">
      <c r="A14" s="66">
        <v>11</v>
      </c>
      <c r="B14" s="83" t="str">
        <f t="shared" ca="1" si="0"/>
        <v/>
      </c>
      <c r="C14" s="83" t="str">
        <f t="shared" ca="1" si="1"/>
        <v/>
      </c>
      <c r="D14" s="83" t="str">
        <f t="shared" ca="1" si="2"/>
        <v/>
      </c>
      <c r="E14" s="83" t="str">
        <f t="shared" ca="1" si="3"/>
        <v/>
      </c>
      <c r="F14" s="83" t="str">
        <f t="shared" ca="1" si="4"/>
        <v/>
      </c>
      <c r="G14" s="69" t="str">
        <f t="shared" ca="1" si="5"/>
        <v/>
      </c>
    </row>
    <row r="15" spans="1:8" ht="22.5" customHeight="1">
      <c r="A15" s="66">
        <v>12</v>
      </c>
      <c r="B15" s="83" t="str">
        <f t="shared" ca="1" si="0"/>
        <v/>
      </c>
      <c r="C15" s="83" t="str">
        <f t="shared" ca="1" si="1"/>
        <v/>
      </c>
      <c r="D15" s="83" t="str">
        <f t="shared" ca="1" si="2"/>
        <v/>
      </c>
      <c r="E15" s="83" t="str">
        <f t="shared" ca="1" si="3"/>
        <v/>
      </c>
      <c r="F15" s="83" t="str">
        <f t="shared" ca="1" si="4"/>
        <v/>
      </c>
      <c r="G15" s="69" t="str">
        <f t="shared" ca="1" si="5"/>
        <v/>
      </c>
    </row>
    <row r="16" spans="1:8" ht="22.5" customHeight="1">
      <c r="A16" s="66">
        <v>13</v>
      </c>
      <c r="B16" s="83" t="str">
        <f t="shared" ca="1" si="0"/>
        <v/>
      </c>
      <c r="C16" s="83" t="str">
        <f t="shared" ca="1" si="1"/>
        <v/>
      </c>
      <c r="D16" s="83" t="str">
        <f t="shared" ca="1" si="2"/>
        <v/>
      </c>
      <c r="E16" s="83" t="str">
        <f t="shared" ca="1" si="3"/>
        <v/>
      </c>
      <c r="F16" s="83" t="str">
        <f t="shared" ca="1" si="4"/>
        <v/>
      </c>
      <c r="G16" s="69" t="str">
        <f t="shared" ca="1" si="5"/>
        <v/>
      </c>
    </row>
    <row r="17" spans="1:7" ht="22.5" customHeight="1">
      <c r="A17" s="66">
        <v>14</v>
      </c>
      <c r="B17" s="83" t="str">
        <f t="shared" ca="1" si="0"/>
        <v/>
      </c>
      <c r="C17" s="83" t="str">
        <f t="shared" ca="1" si="1"/>
        <v/>
      </c>
      <c r="D17" s="83" t="str">
        <f t="shared" ca="1" si="2"/>
        <v/>
      </c>
      <c r="E17" s="83" t="str">
        <f t="shared" ca="1" si="3"/>
        <v/>
      </c>
      <c r="F17" s="83" t="str">
        <f t="shared" ca="1" si="4"/>
        <v/>
      </c>
      <c r="G17" s="69" t="str">
        <f t="shared" ca="1" si="5"/>
        <v/>
      </c>
    </row>
    <row r="18" spans="1:7" ht="22.5" customHeight="1">
      <c r="A18" s="66">
        <v>15</v>
      </c>
      <c r="B18" s="83" t="str">
        <f t="shared" ca="1" si="0"/>
        <v/>
      </c>
      <c r="C18" s="83" t="str">
        <f t="shared" ca="1" si="1"/>
        <v/>
      </c>
      <c r="D18" s="83" t="str">
        <f t="shared" ca="1" si="2"/>
        <v/>
      </c>
      <c r="E18" s="83" t="str">
        <f t="shared" ca="1" si="3"/>
        <v/>
      </c>
      <c r="F18" s="83" t="str">
        <f t="shared" ca="1" si="4"/>
        <v/>
      </c>
      <c r="G18" s="69" t="str">
        <f t="shared" ca="1" si="5"/>
        <v/>
      </c>
    </row>
    <row r="19" spans="1:7" ht="22.5" customHeight="1">
      <c r="A19" s="338" t="s">
        <v>24</v>
      </c>
      <c r="B19" s="339"/>
      <c r="C19" s="339"/>
      <c r="D19" s="339"/>
      <c r="E19" s="339"/>
      <c r="F19" s="340"/>
      <c r="G19" s="69">
        <f ca="1">SUM(G4:G18)</f>
        <v>0</v>
      </c>
    </row>
    <row r="21" spans="1:7" ht="11.25" customHeight="1"/>
    <row r="22" spans="1:7" customFormat="1">
      <c r="A22" s="3" t="s">
        <v>242</v>
      </c>
      <c r="B22" s="2"/>
      <c r="C22" s="2"/>
    </row>
    <row r="23" spans="1:7" customFormat="1" ht="16.5" customHeight="1">
      <c r="A23" s="67"/>
      <c r="B23" s="3" t="s">
        <v>25</v>
      </c>
      <c r="C23" s="2"/>
    </row>
    <row r="24" spans="1:7" customFormat="1" ht="16.5" customHeight="1">
      <c r="A24" s="67"/>
      <c r="B24" s="3"/>
      <c r="C24" s="2"/>
    </row>
    <row r="25" spans="1:7" customFormat="1" ht="16.5" customHeight="1">
      <c r="A25" s="4"/>
      <c r="B25" s="68"/>
      <c r="C25" s="2"/>
    </row>
    <row r="26" spans="1:7" customFormat="1" ht="16.5" customHeight="1">
      <c r="A26" s="4"/>
      <c r="B26" s="68"/>
      <c r="C26" s="2"/>
    </row>
    <row r="27" spans="1:7" customFormat="1" ht="22.5" customHeight="1"/>
    <row r="28" spans="1:7" customFormat="1" ht="22.5" customHeight="1"/>
    <row r="29" spans="1:7" customFormat="1" ht="22.5" customHeight="1"/>
    <row r="30" spans="1:7" customFormat="1" ht="22.5" customHeight="1"/>
    <row r="31" spans="1:7" customFormat="1" ht="22.5" customHeight="1"/>
    <row r="32" spans="1:7" customFormat="1" ht="22.5" customHeight="1"/>
    <row r="33" customFormat="1" ht="22.5" customHeight="1"/>
    <row r="34" customFormat="1" ht="22.5" customHeight="1"/>
    <row r="35" customFormat="1" ht="22.5" customHeight="1"/>
    <row r="36" customFormat="1" ht="22.5" customHeight="1"/>
    <row r="37" customFormat="1" ht="22.5" customHeight="1"/>
  </sheetData>
  <mergeCells count="1">
    <mergeCell ref="A19:F19"/>
  </mergeCells>
  <phoneticPr fontId="10"/>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scale="105"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purl.org/dc/terms/"/>
    <ds:schemaRef ds:uri="http://schemas.microsoft.com/office/2006/metadata/properties"/>
    <ds:schemaRef ds:uri="7c629b65-7d30-4138-96d4-6ad76f7e9986"/>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263dbbe5-076b-4606-a03b-9598f5f2f35a"/>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(はじめにお読み下さい)申請書の使い方</vt:lpstr>
      <vt:lpstr>銀行口座情報</vt:lpstr>
      <vt:lpstr>個票１</vt:lpstr>
      <vt:lpstr>個票２</vt:lpstr>
      <vt:lpstr>単価表</vt:lpstr>
      <vt:lpstr>個票３</vt:lpstr>
      <vt:lpstr>個票４</vt:lpstr>
      <vt:lpstr>個票５</vt:lpstr>
      <vt:lpstr>申請額一覧</vt:lpstr>
      <vt:lpstr>申請書</vt:lpstr>
      <vt:lpstr>転記・変換・判定</vt:lpstr>
      <vt:lpstr>タンキングデータ一覧</vt:lpstr>
      <vt:lpstr>リスト</vt:lpstr>
      <vt:lpstr>銀行口座情報!Print_Area</vt:lpstr>
      <vt:lpstr>個票１!Print_Area</vt:lpstr>
      <vt:lpstr>個票２!Print_Area</vt:lpstr>
      <vt:lpstr>個票３!Print_Area</vt:lpstr>
      <vt:lpstr>個票４!Print_Area</vt:lpstr>
      <vt:lpstr>個票５!Print_Area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2026-01-23T08:57:02Z</cp:lastPrinted>
  <dcterms:created xsi:type="dcterms:W3CDTF">2018-06-19T01:27:02Z</dcterms:created>
  <dcterms:modified xsi:type="dcterms:W3CDTF">2026-01-28T06:36:55Z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