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497" documentId="8_{BB105DDB-89A5-4480-BAE7-712F6E0D2E59}" xr6:coauthVersionLast="47" xr6:coauthVersionMax="47" xr10:uidLastSave="{6DB4842C-4F1F-44BD-B781-CA9F9BAFCBB5}"/>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<sst xmlns="http://schemas.openxmlformats.org/spreadsheetml/2006/main" count="4062" uniqueCount="2037">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</sst>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1" xfId="0" applyFont="1" applyFill="1" applyBorder="1" applyAlignment="1" applyProtection="1">
      <alignment vertical="center" wrapText="1"/>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6" fillId="0" borderId="4" xfId="0" applyFont="1" applyBorder="1" applyAlignment="1">
      <alignment horizontal="center"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lignment vertical="center" shrinkToFit="1"/>
    </xf>
    <xf numFmtId="0" fontId="51" fillId="2" borderId="0" xfId="0" applyFont="1" applyFill="1" applyAlignment="1">
      <alignment horizontal="center" vertical="center" wrapText="1"/>
    </xf>
    <xf numFmtId="0" fontId="20" fillId="2" borderId="0" xfId="0" applyFont="1" applyFill="1" applyAlignment="1">
      <alignment horizontal="left" vertical="center"/>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6" fillId="2" borderId="33" xfId="0" applyFont="1" applyFill="1" applyBorder="1" applyAlignment="1">
      <alignment vertical="center"/>
    </xf>
    <xf numFmtId="0" fontId="16" fillId="2" borderId="88" xfId="0" applyFont="1" applyFill="1" applyBorder="1" applyAlignment="1">
      <alignment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24" fillId="2" borderId="84"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4" xfId="0" applyNumberFormat="1" applyFont="1" applyFill="1" applyBorder="1" applyAlignment="1" applyProtection="1">
      <alignment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49" fillId="2" borderId="0" xfId="0" applyFont="1" applyFill="1" applyAlignment="1">
      <alignment horizontal="center" vertical="center"/>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15240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15240</xdr:colOff>
          <xdr:row>33</xdr:row>
          <xdr:rowOff>400050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P24" sqref="P24"/>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t="s">
        <v>8</v>
      </c>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t="s">
        <v>13</v>
      </c>
      <c r="N22" s="254"/>
      <c r="O22" s="254"/>
      <c r="P22" s="254"/>
      <c r="Q22" s="254"/>
      <c r="R22" s="254"/>
      <c r="S22" s="254"/>
      <c r="T22" s="254"/>
      <c r="U22" s="254"/>
      <c r="V22" s="254"/>
      <c r="W22" s="255"/>
      <c r="X22" s="256"/>
      <c r="Y22" s="26"/>
      <c r="Z22" s="26"/>
      <c r="AA22" s="26"/>
    </row>
    <row r="23" spans="1:28" ht="20.100000000000001" customHeight="1" thickBot="1">
      <c r="A23" s="26"/>
      <c r="B23" s="30"/>
      <c r="C23" s="187" t="s">
        <v>14</v>
      </c>
      <c r="D23" s="187"/>
      <c r="E23" s="187"/>
      <c r="F23" s="187"/>
      <c r="G23" s="187"/>
      <c r="H23" s="187"/>
      <c r="I23" s="187"/>
      <c r="J23" s="187"/>
      <c r="K23" s="187"/>
      <c r="L23" s="188"/>
      <c r="M23" s="189" t="s">
        <v>13</v>
      </c>
      <c r="N23" s="190"/>
      <c r="O23" s="190"/>
      <c r="P23" s="190"/>
      <c r="Q23" s="190"/>
      <c r="R23" s="190"/>
      <c r="S23" s="190"/>
      <c r="T23" s="190"/>
      <c r="U23" s="190"/>
      <c r="V23" s="190"/>
      <c r="W23" s="190"/>
      <c r="X23" s="191"/>
      <c r="Y23" s="26"/>
      <c r="Z23" s="26"/>
      <c r="AA23" s="26"/>
      <c r="AB23" t="s">
        <v>15</v>
      </c>
    </row>
    <row r="24" spans="1:28" ht="20.100000000000001" customHeight="1" thickBot="1">
      <c r="A24" s="26"/>
      <c r="B24" s="29" t="s">
        <v>16</v>
      </c>
      <c r="C24" s="187" t="s">
        <v>17</v>
      </c>
      <c r="D24" s="187"/>
      <c r="E24" s="187"/>
      <c r="F24" s="187"/>
      <c r="G24" s="187"/>
      <c r="H24" s="187"/>
      <c r="I24" s="187"/>
      <c r="J24" s="187"/>
      <c r="K24" s="187"/>
      <c r="L24" s="18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239" t="s">
        <v>19</v>
      </c>
      <c r="D25" s="239"/>
      <c r="E25" s="239"/>
      <c r="F25" s="239"/>
      <c r="G25" s="239"/>
      <c r="H25" s="239"/>
      <c r="I25" s="239"/>
      <c r="J25" s="239"/>
      <c r="K25" s="239"/>
      <c r="L25" s="240"/>
      <c r="M25" s="241" t="s">
        <v>20</v>
      </c>
      <c r="N25" s="242"/>
      <c r="O25" s="242"/>
      <c r="P25" s="242"/>
      <c r="Q25" s="242"/>
      <c r="R25" s="242"/>
      <c r="S25" s="242"/>
      <c r="T25" s="242"/>
      <c r="U25" s="243"/>
      <c r="V25" s="243"/>
      <c r="W25" s="244"/>
      <c r="X25" s="245"/>
      <c r="Y25" s="26"/>
      <c r="Z25" s="26"/>
      <c r="AA25" s="26"/>
    </row>
    <row r="26" spans="1:28" ht="20.100000000000001" customHeight="1">
      <c r="A26" s="26"/>
      <c r="B26" s="30"/>
      <c r="C26" s="187" t="s">
        <v>21</v>
      </c>
      <c r="D26" s="187"/>
      <c r="E26" s="187"/>
      <c r="F26" s="187"/>
      <c r="G26" s="187"/>
      <c r="H26" s="187"/>
      <c r="I26" s="187"/>
      <c r="J26" s="187"/>
      <c r="K26" s="187"/>
      <c r="L26" s="188"/>
      <c r="M26" s="246" t="s">
        <v>22</v>
      </c>
      <c r="N26" s="247"/>
      <c r="O26" s="247"/>
      <c r="P26" s="247"/>
      <c r="Q26" s="247"/>
      <c r="R26" s="247"/>
      <c r="S26" s="247"/>
      <c r="T26" s="247"/>
      <c r="U26" s="247"/>
      <c r="V26" s="247"/>
      <c r="W26" s="248"/>
      <c r="X26" s="249"/>
      <c r="Y26" s="26"/>
      <c r="Z26" s="26"/>
      <c r="AA26" s="26"/>
    </row>
    <row r="27" spans="1:28" ht="20.100000000000001" customHeight="1">
      <c r="A27" s="26"/>
      <c r="B27" s="29" t="s">
        <v>23</v>
      </c>
      <c r="C27" s="187" t="s">
        <v>24</v>
      </c>
      <c r="D27" s="187"/>
      <c r="E27" s="187"/>
      <c r="F27" s="187"/>
      <c r="G27" s="187"/>
      <c r="H27" s="187"/>
      <c r="I27" s="187"/>
      <c r="J27" s="187"/>
      <c r="K27" s="187"/>
      <c r="L27" s="188"/>
      <c r="M27" s="234" t="s">
        <v>25</v>
      </c>
      <c r="N27" s="235"/>
      <c r="O27" s="235"/>
      <c r="P27" s="235"/>
      <c r="Q27" s="235"/>
      <c r="R27" s="235"/>
      <c r="S27" s="235"/>
      <c r="T27" s="235"/>
      <c r="U27" s="235"/>
      <c r="V27" s="235"/>
      <c r="W27" s="236"/>
      <c r="X27" s="237"/>
      <c r="Y27" s="26"/>
      <c r="Z27" s="26"/>
      <c r="AA27" s="26"/>
    </row>
    <row r="28" spans="1:28" ht="20.100000000000001" customHeight="1" thickBot="1">
      <c r="A28" s="26"/>
      <c r="B28" s="30"/>
      <c r="C28" s="187" t="s">
        <v>26</v>
      </c>
      <c r="D28" s="187"/>
      <c r="E28" s="187"/>
      <c r="F28" s="187"/>
      <c r="G28" s="187"/>
      <c r="H28" s="187"/>
      <c r="I28" s="187"/>
      <c r="J28" s="187"/>
      <c r="K28" s="187"/>
      <c r="L28" s="188"/>
      <c r="M28" s="228" t="s">
        <v>27</v>
      </c>
      <c r="N28" s="229"/>
      <c r="O28" s="229"/>
      <c r="P28" s="229"/>
      <c r="Q28" s="229"/>
      <c r="R28" s="229"/>
      <c r="S28" s="229"/>
      <c r="T28" s="229"/>
      <c r="U28" s="229"/>
      <c r="V28" s="229"/>
      <c r="W28" s="230"/>
      <c r="X28" s="231"/>
      <c r="Y28" s="26"/>
      <c r="Z28" s="26"/>
      <c r="AA28" s="26"/>
    </row>
    <row r="29" spans="1:28" ht="20.100000000000001" customHeight="1" thickBot="1">
      <c r="A29" s="26"/>
      <c r="B29" s="188" t="s">
        <v>28</v>
      </c>
      <c r="C29" s="204"/>
      <c r="D29" s="204"/>
      <c r="E29" s="204"/>
      <c r="F29" s="204"/>
      <c r="G29" s="204"/>
      <c r="H29" s="204"/>
      <c r="I29" s="204"/>
      <c r="J29" s="204"/>
      <c r="K29" s="204"/>
      <c r="L29" s="205"/>
      <c r="M29" s="206" t="s">
        <v>29</v>
      </c>
      <c r="N29" s="207"/>
      <c r="O29" s="207"/>
      <c r="P29" s="207"/>
      <c r="Q29" s="207"/>
      <c r="R29" s="207"/>
      <c r="S29" s="207"/>
      <c r="T29" s="208"/>
      <c r="U29" s="132"/>
      <c r="V29" s="133"/>
      <c r="W29" s="133"/>
      <c r="X29" s="133"/>
      <c r="Y29" s="26"/>
      <c r="Z29" s="26"/>
      <c r="AA29" s="26"/>
    </row>
    <row r="30" spans="1:28" ht="20.100000000000001" customHeight="1">
      <c r="A30" s="26"/>
      <c r="B30" s="232" t="s">
        <v>30</v>
      </c>
      <c r="C30" s="187" t="s">
        <v>12</v>
      </c>
      <c r="D30" s="187"/>
      <c r="E30" s="187"/>
      <c r="F30" s="187"/>
      <c r="G30" s="187"/>
      <c r="H30" s="187"/>
      <c r="I30" s="187"/>
      <c r="J30" s="187"/>
      <c r="K30" s="187"/>
      <c r="L30" s="188"/>
      <c r="M30" s="234" t="s">
        <v>31</v>
      </c>
      <c r="N30" s="235"/>
      <c r="O30" s="235"/>
      <c r="P30" s="235"/>
      <c r="Q30" s="235"/>
      <c r="R30" s="235"/>
      <c r="S30" s="235"/>
      <c r="T30" s="235"/>
      <c r="U30" s="235"/>
      <c r="V30" s="235"/>
      <c r="W30" s="236"/>
      <c r="X30" s="237"/>
      <c r="Y30" s="26"/>
      <c r="Z30" s="26"/>
      <c r="AA30" s="26"/>
    </row>
    <row r="31" spans="1:28" ht="20.100000000000001" customHeight="1">
      <c r="A31" s="26"/>
      <c r="B31" s="233"/>
      <c r="C31" s="238" t="s">
        <v>26</v>
      </c>
      <c r="D31" s="238"/>
      <c r="E31" s="238"/>
      <c r="F31" s="238"/>
      <c r="G31" s="238"/>
      <c r="H31" s="238"/>
      <c r="I31" s="238"/>
      <c r="J31" s="238"/>
      <c r="K31" s="238"/>
      <c r="L31" s="238"/>
      <c r="M31" s="234" t="s">
        <v>32</v>
      </c>
      <c r="N31" s="235"/>
      <c r="O31" s="235"/>
      <c r="P31" s="235"/>
      <c r="Q31" s="235"/>
      <c r="R31" s="235"/>
      <c r="S31" s="235"/>
      <c r="T31" s="235"/>
      <c r="U31" s="235"/>
      <c r="V31" s="235"/>
      <c r="W31" s="236"/>
      <c r="X31" s="237"/>
      <c r="Y31" s="26"/>
      <c r="Z31" s="26"/>
      <c r="AA31" s="26"/>
    </row>
    <row r="32" spans="1:28" ht="20.100000000000001" customHeight="1">
      <c r="A32" s="26"/>
      <c r="B32" s="29" t="s">
        <v>33</v>
      </c>
      <c r="C32" s="187" t="s">
        <v>34</v>
      </c>
      <c r="D32" s="187"/>
      <c r="E32" s="187"/>
      <c r="F32" s="187"/>
      <c r="G32" s="187"/>
      <c r="H32" s="187"/>
      <c r="I32" s="187"/>
      <c r="J32" s="187"/>
      <c r="K32" s="187"/>
      <c r="L32" s="188"/>
      <c r="M32" s="220" t="s">
        <v>35</v>
      </c>
      <c r="N32" s="221"/>
      <c r="O32" s="221"/>
      <c r="P32" s="221"/>
      <c r="Q32" s="221"/>
      <c r="R32" s="221"/>
      <c r="S32" s="221"/>
      <c r="T32" s="221"/>
      <c r="U32" s="221"/>
      <c r="V32" s="221"/>
      <c r="W32" s="222"/>
      <c r="X32" s="223"/>
      <c r="Y32" s="26"/>
      <c r="Z32" s="26"/>
      <c r="AA32" s="26"/>
    </row>
    <row r="33" spans="1:41" ht="20.100000000000001" customHeight="1" thickBot="1">
      <c r="A33" s="26"/>
      <c r="B33" s="32"/>
      <c r="C33" s="187" t="s">
        <v>36</v>
      </c>
      <c r="D33" s="187"/>
      <c r="E33" s="187"/>
      <c r="F33" s="187"/>
      <c r="G33" s="187"/>
      <c r="H33" s="187"/>
      <c r="I33" s="187"/>
      <c r="J33" s="187"/>
      <c r="K33" s="187"/>
      <c r="L33" s="188"/>
      <c r="M33" s="224" t="s">
        <v>37</v>
      </c>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40</v>
      </c>
      <c r="C38" s="210" t="s">
        <v>41</v>
      </c>
      <c r="D38" s="210"/>
      <c r="E38" s="210"/>
      <c r="F38" s="210"/>
      <c r="G38" s="210"/>
      <c r="H38" s="210"/>
      <c r="I38" s="210"/>
      <c r="J38" s="210"/>
      <c r="K38" s="210"/>
      <c r="L38" s="211"/>
      <c r="M38" s="209" t="s">
        <v>42</v>
      </c>
      <c r="N38" s="209"/>
      <c r="O38" s="209"/>
      <c r="P38" s="209"/>
      <c r="Q38" s="209"/>
      <c r="R38" s="197" t="s">
        <v>43</v>
      </c>
      <c r="S38" s="198"/>
      <c r="T38" s="198"/>
      <c r="U38" s="198"/>
      <c r="V38" s="198"/>
      <c r="W38" s="199"/>
      <c r="X38" s="209" t="s">
        <v>44</v>
      </c>
      <c r="Y38" s="214" t="s">
        <v>45</v>
      </c>
      <c r="Z38" s="216" t="s">
        <v>46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47</v>
      </c>
      <c r="S39" s="194"/>
      <c r="T39" s="194"/>
      <c r="U39" s="194"/>
      <c r="V39" s="194"/>
      <c r="W39" s="125" t="s">
        <v>48</v>
      </c>
      <c r="X39" s="194"/>
      <c r="Y39" s="215"/>
      <c r="Z39" s="217"/>
      <c r="AA39" s="33"/>
    </row>
    <row r="40" spans="1:41" ht="38.25" customHeight="1">
      <c r="A40" s="26"/>
      <c r="B40" s="35">
        <v>1</v>
      </c>
      <c r="C40" s="200" t="s">
        <v>49</v>
      </c>
      <c r="D40" s="201"/>
      <c r="E40" s="201"/>
      <c r="F40" s="201"/>
      <c r="G40" s="201"/>
      <c r="H40" s="201"/>
      <c r="I40" s="201"/>
      <c r="J40" s="201"/>
      <c r="K40" s="201"/>
      <c r="L40" s="201"/>
      <c r="M40" s="195" t="s">
        <v>50</v>
      </c>
      <c r="N40" s="195"/>
      <c r="O40" s="195"/>
      <c r="P40" s="195"/>
      <c r="Q40" s="195"/>
      <c r="R40" s="196" t="s">
        <v>50</v>
      </c>
      <c r="S40" s="196"/>
      <c r="T40" s="196"/>
      <c r="U40" s="196"/>
      <c r="V40" s="196"/>
      <c r="W40" s="4" t="s">
        <v>51</v>
      </c>
      <c r="X40" s="139" t="s">
        <v>52</v>
      </c>
      <c r="Y40" s="146" t="s">
        <v>53</v>
      </c>
      <c r="Z40" s="145" t="str">
        <f>IFERROR(VLOOKUP(Y40, 【参考】数式用!$A$3:$B$46, 2, FALSE), "")</f>
        <v>11</v>
      </c>
      <c r="AA40" s="79"/>
      <c r="AC40" s="219"/>
      <c r="AD40" s="219"/>
      <c r="AE40" s="219"/>
      <c r="AF40" s="219"/>
      <c r="AG40" s="219"/>
      <c r="AH40" s="219"/>
      <c r="AI40" s="219"/>
      <c r="AJ40" s="219"/>
      <c r="AK40" s="219"/>
      <c r="AL40" s="219"/>
      <c r="AM40" s="219"/>
      <c r="AN40" s="219"/>
      <c r="AO40" s="219"/>
    </row>
    <row r="41" spans="1:41" ht="38.25" customHeight="1">
      <c r="A41" s="26"/>
      <c r="B41" s="126">
        <f>B40+1</f>
        <v>2</v>
      </c>
      <c r="C41" s="202" t="s">
        <v>54</v>
      </c>
      <c r="D41" s="203"/>
      <c r="E41" s="203"/>
      <c r="F41" s="203"/>
      <c r="G41" s="203"/>
      <c r="H41" s="203"/>
      <c r="I41" s="203"/>
      <c r="J41" s="203"/>
      <c r="K41" s="203"/>
      <c r="L41" s="203"/>
      <c r="M41" s="186" t="s">
        <v>50</v>
      </c>
      <c r="N41" s="186"/>
      <c r="O41" s="186"/>
      <c r="P41" s="186"/>
      <c r="Q41" s="186"/>
      <c r="R41" s="181" t="s">
        <v>50</v>
      </c>
      <c r="S41" s="181"/>
      <c r="T41" s="181"/>
      <c r="U41" s="181"/>
      <c r="V41" s="181"/>
      <c r="W41" s="138" t="s">
        <v>55</v>
      </c>
      <c r="X41" s="140" t="s">
        <v>56</v>
      </c>
      <c r="Y41" s="147" t="s">
        <v>53</v>
      </c>
      <c r="Z41" s="145" t="str">
        <f>IFERROR(VLOOKUP(Y41, 【参考】数式用!$A$3:$B$46, 2, FALSE), "")</f>
        <v>11</v>
      </c>
      <c r="AA41" s="36"/>
    </row>
    <row r="42" spans="1:41" ht="38.25" customHeight="1">
      <c r="A42" s="26"/>
      <c r="B42" s="126">
        <f t="shared" ref="B42:B105" si="0">B41+1</f>
        <v>3</v>
      </c>
      <c r="C42" s="175" t="s">
        <v>57</v>
      </c>
      <c r="D42" s="176"/>
      <c r="E42" s="176"/>
      <c r="F42" s="176"/>
      <c r="G42" s="176"/>
      <c r="H42" s="176"/>
      <c r="I42" s="176"/>
      <c r="J42" s="176"/>
      <c r="K42" s="176"/>
      <c r="L42" s="177"/>
      <c r="M42" s="183" t="s">
        <v>50</v>
      </c>
      <c r="N42" s="184"/>
      <c r="O42" s="184"/>
      <c r="P42" s="184"/>
      <c r="Q42" s="185"/>
      <c r="R42" s="181" t="s">
        <v>50</v>
      </c>
      <c r="S42" s="181"/>
      <c r="T42" s="181"/>
      <c r="U42" s="181"/>
      <c r="V42" s="181"/>
      <c r="W42" s="138" t="s">
        <v>55</v>
      </c>
      <c r="X42" s="140" t="s">
        <v>58</v>
      </c>
      <c r="Y42" s="147" t="s">
        <v>53</v>
      </c>
      <c r="Z42" s="145" t="str">
        <f>IFERROR(VLOOKUP(Y42, 【参考】数式用!$A$3:$B$46, 2, FALSE), "")</f>
        <v>11</v>
      </c>
      <c r="AA42" s="36"/>
    </row>
    <row r="43" spans="1:41" ht="38.25" customHeight="1">
      <c r="A43" s="26"/>
      <c r="B43" s="126">
        <f t="shared" si="0"/>
        <v>4</v>
      </c>
      <c r="C43" s="175" t="s">
        <v>59</v>
      </c>
      <c r="D43" s="176"/>
      <c r="E43" s="176"/>
      <c r="F43" s="176"/>
      <c r="G43" s="176"/>
      <c r="H43" s="176"/>
      <c r="I43" s="176"/>
      <c r="J43" s="176"/>
      <c r="K43" s="176"/>
      <c r="L43" s="177"/>
      <c r="M43" s="183" t="s">
        <v>50</v>
      </c>
      <c r="N43" s="184"/>
      <c r="O43" s="184"/>
      <c r="P43" s="184"/>
      <c r="Q43" s="185"/>
      <c r="R43" s="181" t="s">
        <v>50</v>
      </c>
      <c r="S43" s="181"/>
      <c r="T43" s="181"/>
      <c r="U43" s="181"/>
      <c r="V43" s="181"/>
      <c r="W43" s="138" t="s">
        <v>55</v>
      </c>
      <c r="X43" s="140" t="s">
        <v>60</v>
      </c>
      <c r="Y43" s="147" t="s">
        <v>53</v>
      </c>
      <c r="Z43" s="145" t="str">
        <f>IFERROR(VLOOKUP(Y43, 【参考】数式用!$A$3:$B$46, 2, FALSE), "")</f>
        <v>11</v>
      </c>
      <c r="AA43" s="36"/>
    </row>
    <row r="44" spans="1:41" ht="38.25" customHeight="1">
      <c r="A44" s="26"/>
      <c r="B44" s="126">
        <f t="shared" si="0"/>
        <v>5</v>
      </c>
      <c r="C44" s="175" t="s">
        <v>49</v>
      </c>
      <c r="D44" s="176"/>
      <c r="E44" s="176"/>
      <c r="F44" s="176"/>
      <c r="G44" s="176"/>
      <c r="H44" s="176"/>
      <c r="I44" s="176"/>
      <c r="J44" s="176"/>
      <c r="K44" s="176"/>
      <c r="L44" s="177"/>
      <c r="M44" s="183" t="s">
        <v>55</v>
      </c>
      <c r="N44" s="184"/>
      <c r="O44" s="184"/>
      <c r="P44" s="184"/>
      <c r="Q44" s="185"/>
      <c r="R44" s="181" t="s">
        <v>50</v>
      </c>
      <c r="S44" s="181"/>
      <c r="T44" s="181"/>
      <c r="U44" s="181"/>
      <c r="V44" s="181"/>
      <c r="W44" s="138" t="s">
        <v>55</v>
      </c>
      <c r="X44" s="140" t="s">
        <v>61</v>
      </c>
      <c r="Y44" s="147" t="s">
        <v>62</v>
      </c>
      <c r="Z44" s="145" t="str">
        <f>IFERROR(VLOOKUP(Y44, 【参考】数式用!$A$3:$B$46, 2, FALSE), "")</f>
        <v>71</v>
      </c>
      <c r="AA44" s="36"/>
    </row>
    <row r="45" spans="1:41" ht="38.25" customHeight="1">
      <c r="A45" s="26"/>
      <c r="B45" s="126">
        <f t="shared" si="0"/>
        <v>6</v>
      </c>
      <c r="C45" s="175" t="s">
        <v>63</v>
      </c>
      <c r="D45" s="176"/>
      <c r="E45" s="176"/>
      <c r="F45" s="176"/>
      <c r="G45" s="176"/>
      <c r="H45" s="176"/>
      <c r="I45" s="176"/>
      <c r="J45" s="176"/>
      <c r="K45" s="176"/>
      <c r="L45" s="177"/>
      <c r="M45" s="183" t="s">
        <v>55</v>
      </c>
      <c r="N45" s="184"/>
      <c r="O45" s="184"/>
      <c r="P45" s="184"/>
      <c r="Q45" s="185"/>
      <c r="R45" s="181" t="s">
        <v>50</v>
      </c>
      <c r="S45" s="181"/>
      <c r="T45" s="181"/>
      <c r="U45" s="181"/>
      <c r="V45" s="181"/>
      <c r="W45" s="138" t="s">
        <v>55</v>
      </c>
      <c r="X45" s="140" t="s">
        <v>64</v>
      </c>
      <c r="Y45" s="147" t="s">
        <v>65</v>
      </c>
      <c r="Z45" s="145" t="str">
        <f>IFERROR(VLOOKUP(Y45, 【参考】数式用!$A$3:$B$46, 2, FALSE), "")</f>
        <v>76</v>
      </c>
      <c r="AA45" s="36"/>
    </row>
    <row r="46" spans="1:41" ht="38.25" customHeight="1">
      <c r="A46" s="26"/>
      <c r="B46" s="126">
        <f t="shared" si="0"/>
        <v>7</v>
      </c>
      <c r="C46" s="175" t="s">
        <v>66</v>
      </c>
      <c r="D46" s="176"/>
      <c r="E46" s="176"/>
      <c r="F46" s="176"/>
      <c r="G46" s="176"/>
      <c r="H46" s="176"/>
      <c r="I46" s="176"/>
      <c r="J46" s="176"/>
      <c r="K46" s="176"/>
      <c r="L46" s="177"/>
      <c r="M46" s="141" t="s">
        <v>50</v>
      </c>
      <c r="N46" s="142"/>
      <c r="O46" s="142"/>
      <c r="P46" s="142"/>
      <c r="Q46" s="143"/>
      <c r="R46" s="181" t="s">
        <v>50</v>
      </c>
      <c r="S46" s="181"/>
      <c r="T46" s="181"/>
      <c r="U46" s="181"/>
      <c r="V46" s="181"/>
      <c r="W46" s="138" t="s">
        <v>55</v>
      </c>
      <c r="X46" s="140" t="s">
        <v>67</v>
      </c>
      <c r="Y46" s="147" t="s">
        <v>68</v>
      </c>
      <c r="Z46" s="145" t="str">
        <f>IFERROR(VLOOKUP(Y46, 【参考】数式用!$A$3:$B$46, 2, FALSE), "")</f>
        <v>12</v>
      </c>
      <c r="AA46" s="36"/>
    </row>
    <row r="47" spans="1:41" ht="38.25" customHeight="1">
      <c r="A47" s="26"/>
      <c r="B47" s="126">
        <f t="shared" si="0"/>
        <v>8</v>
      </c>
      <c r="C47" s="175" t="s">
        <v>69</v>
      </c>
      <c r="D47" s="176"/>
      <c r="E47" s="176"/>
      <c r="F47" s="176"/>
      <c r="G47" s="176"/>
      <c r="H47" s="176"/>
      <c r="I47" s="176"/>
      <c r="J47" s="176"/>
      <c r="K47" s="176"/>
      <c r="L47" s="177"/>
      <c r="M47" s="183" t="s">
        <v>50</v>
      </c>
      <c r="N47" s="184"/>
      <c r="O47" s="184"/>
      <c r="P47" s="184"/>
      <c r="Q47" s="185"/>
      <c r="R47" s="181" t="s">
        <v>50</v>
      </c>
      <c r="S47" s="181"/>
      <c r="T47" s="181"/>
      <c r="U47" s="181"/>
      <c r="V47" s="181"/>
      <c r="W47" s="138" t="s">
        <v>55</v>
      </c>
      <c r="X47" s="140" t="s">
        <v>67</v>
      </c>
      <c r="Y47" s="147" t="s">
        <v>70</v>
      </c>
      <c r="Z47" s="145" t="str">
        <f>IFERROR(VLOOKUP(Y47, 【参考】数式用!$A$3:$B$46, 2, FALSE), "")</f>
        <v>62</v>
      </c>
      <c r="AA47" s="36"/>
    </row>
    <row r="48" spans="1:41" ht="38.25" customHeight="1">
      <c r="A48" s="26"/>
      <c r="B48" s="126">
        <f t="shared" si="0"/>
        <v>9</v>
      </c>
      <c r="C48" s="175" t="s">
        <v>71</v>
      </c>
      <c r="D48" s="176"/>
      <c r="E48" s="176"/>
      <c r="F48" s="176"/>
      <c r="G48" s="176"/>
      <c r="H48" s="176"/>
      <c r="I48" s="176"/>
      <c r="J48" s="176"/>
      <c r="K48" s="176"/>
      <c r="L48" s="177"/>
      <c r="M48" s="183" t="s">
        <v>50</v>
      </c>
      <c r="N48" s="184"/>
      <c r="O48" s="184"/>
      <c r="P48" s="184"/>
      <c r="Q48" s="185"/>
      <c r="R48" s="181" t="s">
        <v>50</v>
      </c>
      <c r="S48" s="181"/>
      <c r="T48" s="181"/>
      <c r="U48" s="181"/>
      <c r="V48" s="181"/>
      <c r="W48" s="138" t="s">
        <v>55</v>
      </c>
      <c r="X48" s="140" t="s">
        <v>72</v>
      </c>
      <c r="Y48" s="147" t="s">
        <v>73</v>
      </c>
      <c r="Z48" s="145" t="str">
        <f>IFERROR(VLOOKUP(Y48, 【参考】数式用!$A$3:$B$46, 2, FALSE), "")</f>
        <v>15</v>
      </c>
      <c r="AA48" s="36"/>
    </row>
    <row r="49" spans="1:27" ht="38.25" customHeight="1">
      <c r="A49" s="26"/>
      <c r="B49" s="126">
        <f t="shared" si="0"/>
        <v>10</v>
      </c>
      <c r="C49" s="175" t="s">
        <v>74</v>
      </c>
      <c r="D49" s="176"/>
      <c r="E49" s="176"/>
      <c r="F49" s="176"/>
      <c r="G49" s="176"/>
      <c r="H49" s="176"/>
      <c r="I49" s="176"/>
      <c r="J49" s="176"/>
      <c r="K49" s="176"/>
      <c r="L49" s="177"/>
      <c r="M49" s="183" t="s">
        <v>55</v>
      </c>
      <c r="N49" s="184"/>
      <c r="O49" s="184"/>
      <c r="P49" s="184"/>
      <c r="Q49" s="185"/>
      <c r="R49" s="181" t="s">
        <v>50</v>
      </c>
      <c r="S49" s="181"/>
      <c r="T49" s="181"/>
      <c r="U49" s="181"/>
      <c r="V49" s="181"/>
      <c r="W49" s="138" t="s">
        <v>55</v>
      </c>
      <c r="X49" s="140" t="s">
        <v>72</v>
      </c>
      <c r="Y49" s="147" t="s">
        <v>75</v>
      </c>
      <c r="Z49" s="145" t="str">
        <f>IFERROR(VLOOKUP(Y49, 【参考】数式用!$A$3:$B$46, 2, FALSE), "")</f>
        <v>78</v>
      </c>
      <c r="AA49" s="36"/>
    </row>
    <row r="50" spans="1:27" ht="38.25" customHeight="1">
      <c r="A50" s="26"/>
      <c r="B50" s="126">
        <f t="shared" si="0"/>
        <v>11</v>
      </c>
      <c r="C50" s="175" t="s">
        <v>76</v>
      </c>
      <c r="D50" s="176"/>
      <c r="E50" s="176"/>
      <c r="F50" s="176"/>
      <c r="G50" s="176"/>
      <c r="H50" s="176"/>
      <c r="I50" s="176"/>
      <c r="J50" s="176"/>
      <c r="K50" s="176"/>
      <c r="L50" s="177"/>
      <c r="M50" s="183" t="s">
        <v>50</v>
      </c>
      <c r="N50" s="184"/>
      <c r="O50" s="184"/>
      <c r="P50" s="184"/>
      <c r="Q50" s="185"/>
      <c r="R50" s="181" t="s">
        <v>50</v>
      </c>
      <c r="S50" s="181"/>
      <c r="T50" s="181"/>
      <c r="U50" s="181"/>
      <c r="V50" s="181"/>
      <c r="W50" s="138" t="s">
        <v>55</v>
      </c>
      <c r="X50" s="140" t="s">
        <v>77</v>
      </c>
      <c r="Y50" s="147" t="s">
        <v>78</v>
      </c>
      <c r="Z50" s="145" t="str">
        <f>IFERROR(VLOOKUP(Y50, 【参考】数式用!$A$3:$B$46, 2, FALSE), "")</f>
        <v>16</v>
      </c>
      <c r="AA50" s="36"/>
    </row>
    <row r="51" spans="1:27" ht="38.25" customHeight="1">
      <c r="A51" s="26"/>
      <c r="B51" s="126">
        <f t="shared" si="0"/>
        <v>12</v>
      </c>
      <c r="C51" s="175" t="s">
        <v>79</v>
      </c>
      <c r="D51" s="176"/>
      <c r="E51" s="176"/>
      <c r="F51" s="176"/>
      <c r="G51" s="176"/>
      <c r="H51" s="176"/>
      <c r="I51" s="176"/>
      <c r="J51" s="176"/>
      <c r="K51" s="176"/>
      <c r="L51" s="177"/>
      <c r="M51" s="183" t="s">
        <v>50</v>
      </c>
      <c r="N51" s="184"/>
      <c r="O51" s="184"/>
      <c r="P51" s="184"/>
      <c r="Q51" s="185"/>
      <c r="R51" s="181" t="s">
        <v>50</v>
      </c>
      <c r="S51" s="181"/>
      <c r="T51" s="181"/>
      <c r="U51" s="181"/>
      <c r="V51" s="181"/>
      <c r="W51" s="138" t="s">
        <v>55</v>
      </c>
      <c r="X51" s="140" t="s">
        <v>77</v>
      </c>
      <c r="Y51" s="147" t="s">
        <v>80</v>
      </c>
      <c r="Z51" s="145" t="str">
        <f>IFERROR(VLOOKUP(Y51, 【参考】数式用!$A$3:$B$46, 2, FALSE), "")</f>
        <v>66</v>
      </c>
      <c r="AA51" s="36"/>
    </row>
    <row r="52" spans="1:27" ht="38.25" customHeight="1">
      <c r="A52" s="26"/>
      <c r="B52" s="126">
        <f t="shared" si="0"/>
        <v>13</v>
      </c>
      <c r="C52" s="175" t="s">
        <v>81</v>
      </c>
      <c r="D52" s="176"/>
      <c r="E52" s="176"/>
      <c r="F52" s="176"/>
      <c r="G52" s="176"/>
      <c r="H52" s="176"/>
      <c r="I52" s="176"/>
      <c r="J52" s="176"/>
      <c r="K52" s="176"/>
      <c r="L52" s="177"/>
      <c r="M52" s="181" t="s">
        <v>50</v>
      </c>
      <c r="N52" s="181"/>
      <c r="O52" s="181"/>
      <c r="P52" s="181"/>
      <c r="Q52" s="181"/>
      <c r="R52" s="181" t="s">
        <v>50</v>
      </c>
      <c r="S52" s="181"/>
      <c r="T52" s="181"/>
      <c r="U52" s="181"/>
      <c r="V52" s="181"/>
      <c r="W52" s="138" t="s">
        <v>55</v>
      </c>
      <c r="X52" s="140" t="s">
        <v>82</v>
      </c>
      <c r="Y52" s="147" t="s">
        <v>83</v>
      </c>
      <c r="Z52" s="145" t="str">
        <f>IFERROR(VLOOKUP(Y52, 【参考】数式用!$A$3:$B$46, 2, FALSE), "")</f>
        <v>33</v>
      </c>
      <c r="AA52" s="36"/>
    </row>
    <row r="53" spans="1:27" ht="38.25" customHeight="1">
      <c r="A53" s="26"/>
      <c r="B53" s="126">
        <f t="shared" si="0"/>
        <v>14</v>
      </c>
      <c r="C53" s="175" t="s">
        <v>84</v>
      </c>
      <c r="D53" s="176"/>
      <c r="E53" s="176"/>
      <c r="F53" s="176"/>
      <c r="G53" s="176"/>
      <c r="H53" s="176"/>
      <c r="I53" s="176"/>
      <c r="J53" s="176"/>
      <c r="K53" s="176"/>
      <c r="L53" s="177"/>
      <c r="M53" s="181" t="s">
        <v>50</v>
      </c>
      <c r="N53" s="181"/>
      <c r="O53" s="181"/>
      <c r="P53" s="181"/>
      <c r="Q53" s="181"/>
      <c r="R53" s="181" t="s">
        <v>50</v>
      </c>
      <c r="S53" s="181"/>
      <c r="T53" s="181"/>
      <c r="U53" s="181"/>
      <c r="V53" s="181"/>
      <c r="W53" s="138" t="s">
        <v>55</v>
      </c>
      <c r="X53" s="140" t="s">
        <v>82</v>
      </c>
      <c r="Y53" s="147" t="s">
        <v>85</v>
      </c>
      <c r="Z53" s="145" t="str">
        <f>IFERROR(VLOOKUP(Y53, 【参考】数式用!$A$3:$B$46, 2, FALSE), "")</f>
        <v>27</v>
      </c>
      <c r="AA53" s="36"/>
    </row>
    <row r="54" spans="1:27" ht="38.25" customHeight="1">
      <c r="A54" s="26"/>
      <c r="B54" s="126">
        <f t="shared" si="0"/>
        <v>15</v>
      </c>
      <c r="C54" s="175" t="s">
        <v>86</v>
      </c>
      <c r="D54" s="176"/>
      <c r="E54" s="176"/>
      <c r="F54" s="176"/>
      <c r="G54" s="176"/>
      <c r="H54" s="176"/>
      <c r="I54" s="176"/>
      <c r="J54" s="176"/>
      <c r="K54" s="176"/>
      <c r="L54" s="177"/>
      <c r="M54" s="181" t="s">
        <v>50</v>
      </c>
      <c r="N54" s="181"/>
      <c r="O54" s="181"/>
      <c r="P54" s="181"/>
      <c r="Q54" s="181"/>
      <c r="R54" s="181" t="s">
        <v>50</v>
      </c>
      <c r="S54" s="181"/>
      <c r="T54" s="181"/>
      <c r="U54" s="181"/>
      <c r="V54" s="181"/>
      <c r="W54" s="138" t="s">
        <v>55</v>
      </c>
      <c r="X54" s="140" t="s">
        <v>82</v>
      </c>
      <c r="Y54" s="147" t="s">
        <v>87</v>
      </c>
      <c r="Z54" s="145" t="str">
        <f>IFERROR(VLOOKUP(Y54, 【参考】数式用!$A$3:$B$46, 2, FALSE), "")</f>
        <v>72</v>
      </c>
      <c r="AA54" s="36"/>
    </row>
    <row r="55" spans="1:27" ht="38.25" customHeight="1">
      <c r="A55" s="26"/>
      <c r="B55" s="126">
        <f t="shared" si="0"/>
        <v>16</v>
      </c>
      <c r="C55" s="175" t="s">
        <v>88</v>
      </c>
      <c r="D55" s="176"/>
      <c r="E55" s="176"/>
      <c r="F55" s="176"/>
      <c r="G55" s="176"/>
      <c r="H55" s="176"/>
      <c r="I55" s="176"/>
      <c r="J55" s="176"/>
      <c r="K55" s="176"/>
      <c r="L55" s="177"/>
      <c r="M55" s="181" t="s">
        <v>55</v>
      </c>
      <c r="N55" s="181"/>
      <c r="O55" s="181"/>
      <c r="P55" s="181"/>
      <c r="Q55" s="181"/>
      <c r="R55" s="181" t="s">
        <v>50</v>
      </c>
      <c r="S55" s="181"/>
      <c r="T55" s="181"/>
      <c r="U55" s="181"/>
      <c r="V55" s="181"/>
      <c r="W55" s="138" t="s">
        <v>55</v>
      </c>
      <c r="X55" s="140" t="s">
        <v>82</v>
      </c>
      <c r="Y55" s="147" t="s">
        <v>89</v>
      </c>
      <c r="Z55" s="145" t="str">
        <f>IFERROR(VLOOKUP(Y55, 【参考】数式用!$A$3:$B$46, 2, FALSE), "")</f>
        <v>74</v>
      </c>
      <c r="AA55" s="36"/>
    </row>
    <row r="56" spans="1:27" ht="38.25" customHeight="1">
      <c r="A56" s="26"/>
      <c r="B56" s="126">
        <f t="shared" si="0"/>
        <v>17</v>
      </c>
      <c r="C56" s="175" t="s">
        <v>90</v>
      </c>
      <c r="D56" s="176"/>
      <c r="E56" s="176"/>
      <c r="F56" s="176"/>
      <c r="G56" s="176"/>
      <c r="H56" s="176"/>
      <c r="I56" s="176"/>
      <c r="J56" s="176"/>
      <c r="K56" s="176"/>
      <c r="L56" s="177"/>
      <c r="M56" s="181" t="s">
        <v>55</v>
      </c>
      <c r="N56" s="181"/>
      <c r="O56" s="181"/>
      <c r="P56" s="181"/>
      <c r="Q56" s="181"/>
      <c r="R56" s="181" t="s">
        <v>50</v>
      </c>
      <c r="S56" s="181"/>
      <c r="T56" s="181"/>
      <c r="U56" s="181"/>
      <c r="V56" s="181"/>
      <c r="W56" s="138" t="s">
        <v>55</v>
      </c>
      <c r="X56" s="140" t="s">
        <v>82</v>
      </c>
      <c r="Y56" s="147" t="s">
        <v>91</v>
      </c>
      <c r="Z56" s="145" t="str">
        <f>IFERROR(VLOOKUP(Y56, 【参考】数式用!$A$3:$B$46, 2, FALSE), "")</f>
        <v>28</v>
      </c>
      <c r="AA56" s="36"/>
    </row>
    <row r="57" spans="1:27" ht="38.25" customHeight="1">
      <c r="A57" s="26"/>
      <c r="B57" s="126">
        <f t="shared" si="0"/>
        <v>18</v>
      </c>
      <c r="C57" s="175" t="s">
        <v>92</v>
      </c>
      <c r="D57" s="176"/>
      <c r="E57" s="176"/>
      <c r="F57" s="176"/>
      <c r="G57" s="176"/>
      <c r="H57" s="176"/>
      <c r="I57" s="176"/>
      <c r="J57" s="176"/>
      <c r="K57" s="176"/>
      <c r="L57" s="177"/>
      <c r="M57" s="181" t="s">
        <v>55</v>
      </c>
      <c r="N57" s="181"/>
      <c r="O57" s="181"/>
      <c r="P57" s="181"/>
      <c r="Q57" s="181"/>
      <c r="R57" s="181" t="s">
        <v>50</v>
      </c>
      <c r="S57" s="181"/>
      <c r="T57" s="181"/>
      <c r="U57" s="181"/>
      <c r="V57" s="181"/>
      <c r="W57" s="138" t="s">
        <v>55</v>
      </c>
      <c r="X57" s="140" t="s">
        <v>72</v>
      </c>
      <c r="Y57" s="147" t="s">
        <v>87</v>
      </c>
      <c r="Z57" s="145" t="str">
        <f>IFERROR(VLOOKUP(Y57, 【参考】数式用!$A$3:$B$46, 2, FALSE), "")</f>
        <v>72</v>
      </c>
      <c r="AA57" s="36"/>
    </row>
    <row r="58" spans="1:27" ht="38.25" customHeight="1">
      <c r="A58" s="26"/>
      <c r="B58" s="126">
        <f t="shared" si="0"/>
        <v>19</v>
      </c>
      <c r="C58" s="175" t="s">
        <v>93</v>
      </c>
      <c r="D58" s="176"/>
      <c r="E58" s="176"/>
      <c r="F58" s="176"/>
      <c r="G58" s="176"/>
      <c r="H58" s="176"/>
      <c r="I58" s="176"/>
      <c r="J58" s="176"/>
      <c r="K58" s="176"/>
      <c r="L58" s="177"/>
      <c r="M58" s="181" t="s">
        <v>55</v>
      </c>
      <c r="N58" s="181"/>
      <c r="O58" s="181"/>
      <c r="P58" s="181"/>
      <c r="Q58" s="181"/>
      <c r="R58" s="181" t="s">
        <v>50</v>
      </c>
      <c r="S58" s="181"/>
      <c r="T58" s="181"/>
      <c r="U58" s="181"/>
      <c r="V58" s="181"/>
      <c r="W58" s="138" t="s">
        <v>55</v>
      </c>
      <c r="X58" s="140" t="s">
        <v>72</v>
      </c>
      <c r="Y58" s="147" t="s">
        <v>94</v>
      </c>
      <c r="Z58" s="145" t="str">
        <f>IFERROR(VLOOKUP(Y58, 【参考】数式用!$A$3:$B$46, 2, FALSE), "")</f>
        <v>74</v>
      </c>
      <c r="AA58" s="36"/>
    </row>
    <row r="59" spans="1:27" ht="38.25" customHeight="1">
      <c r="A59" s="26"/>
      <c r="B59" s="126">
        <f t="shared" si="0"/>
        <v>20</v>
      </c>
      <c r="C59" s="175" t="s">
        <v>95</v>
      </c>
      <c r="D59" s="176"/>
      <c r="E59" s="176"/>
      <c r="F59" s="176"/>
      <c r="G59" s="176"/>
      <c r="H59" s="176"/>
      <c r="I59" s="176"/>
      <c r="J59" s="176"/>
      <c r="K59" s="176"/>
      <c r="L59" s="177"/>
      <c r="M59" s="181" t="s">
        <v>55</v>
      </c>
      <c r="N59" s="181"/>
      <c r="O59" s="181"/>
      <c r="P59" s="181"/>
      <c r="Q59" s="181"/>
      <c r="R59" s="181" t="s">
        <v>50</v>
      </c>
      <c r="S59" s="181"/>
      <c r="T59" s="181"/>
      <c r="U59" s="181"/>
      <c r="V59" s="181"/>
      <c r="W59" s="138" t="s">
        <v>55</v>
      </c>
      <c r="X59" s="140" t="s">
        <v>96</v>
      </c>
      <c r="Y59" s="147" t="s">
        <v>97</v>
      </c>
      <c r="Z59" s="145" t="str">
        <f>IFERROR(VLOOKUP(Y59, 【参考】数式用!$A$3:$B$46, 2, FALSE), "")</f>
        <v>73</v>
      </c>
      <c r="AA59" s="36"/>
    </row>
    <row r="60" spans="1:27" ht="38.25" customHeight="1">
      <c r="A60" s="26"/>
      <c r="B60" s="126">
        <f t="shared" si="0"/>
        <v>21</v>
      </c>
      <c r="C60" s="175" t="s">
        <v>98</v>
      </c>
      <c r="D60" s="176"/>
      <c r="E60" s="176"/>
      <c r="F60" s="176"/>
      <c r="G60" s="176"/>
      <c r="H60" s="176"/>
      <c r="I60" s="176"/>
      <c r="J60" s="176"/>
      <c r="K60" s="176"/>
      <c r="L60" s="177"/>
      <c r="M60" s="181" t="s">
        <v>55</v>
      </c>
      <c r="N60" s="181"/>
      <c r="O60" s="181"/>
      <c r="P60" s="181"/>
      <c r="Q60" s="181"/>
      <c r="R60" s="181" t="s">
        <v>50</v>
      </c>
      <c r="S60" s="181"/>
      <c r="T60" s="181"/>
      <c r="U60" s="181"/>
      <c r="V60" s="181"/>
      <c r="W60" s="138" t="s">
        <v>55</v>
      </c>
      <c r="X60" s="140" t="s">
        <v>96</v>
      </c>
      <c r="Y60" s="147" t="s">
        <v>99</v>
      </c>
      <c r="Z60" s="145" t="str">
        <f>IFERROR(VLOOKUP(Y60, 【参考】数式用!$A$3:$B$46, 2, FALSE), "")</f>
        <v>68</v>
      </c>
      <c r="AA60" s="36"/>
    </row>
    <row r="61" spans="1:27" ht="38.25" customHeight="1">
      <c r="A61" s="26"/>
      <c r="B61" s="126">
        <f t="shared" si="0"/>
        <v>22</v>
      </c>
      <c r="C61" s="175" t="s">
        <v>100</v>
      </c>
      <c r="D61" s="176"/>
      <c r="E61" s="176"/>
      <c r="F61" s="176"/>
      <c r="G61" s="176"/>
      <c r="H61" s="176"/>
      <c r="I61" s="176"/>
      <c r="J61" s="176"/>
      <c r="K61" s="176"/>
      <c r="L61" s="177"/>
      <c r="M61" s="181" t="s">
        <v>55</v>
      </c>
      <c r="N61" s="181"/>
      <c r="O61" s="181"/>
      <c r="P61" s="181"/>
      <c r="Q61" s="181"/>
      <c r="R61" s="181" t="s">
        <v>50</v>
      </c>
      <c r="S61" s="181"/>
      <c r="T61" s="181"/>
      <c r="U61" s="181"/>
      <c r="V61" s="181"/>
      <c r="W61" s="138" t="s">
        <v>55</v>
      </c>
      <c r="X61" s="140" t="s">
        <v>96</v>
      </c>
      <c r="Y61" s="147" t="s">
        <v>101</v>
      </c>
      <c r="Z61" s="145" t="str">
        <f>IFERROR(VLOOKUP(Y61, 【参考】数式用!$A$3:$B$46, 2, FALSE), "")</f>
        <v>75</v>
      </c>
      <c r="AA61" s="36"/>
    </row>
    <row r="62" spans="1:27" ht="38.25" customHeight="1">
      <c r="A62" s="26"/>
      <c r="B62" s="126">
        <f t="shared" si="0"/>
        <v>23</v>
      </c>
      <c r="C62" s="175" t="s">
        <v>102</v>
      </c>
      <c r="D62" s="176"/>
      <c r="E62" s="176"/>
      <c r="F62" s="176"/>
      <c r="G62" s="176"/>
      <c r="H62" s="176"/>
      <c r="I62" s="176"/>
      <c r="J62" s="176"/>
      <c r="K62" s="176"/>
      <c r="L62" s="177"/>
      <c r="M62" s="181" t="s">
        <v>55</v>
      </c>
      <c r="N62" s="181"/>
      <c r="O62" s="181"/>
      <c r="P62" s="181"/>
      <c r="Q62" s="181"/>
      <c r="R62" s="181" t="s">
        <v>50</v>
      </c>
      <c r="S62" s="181"/>
      <c r="T62" s="181"/>
      <c r="U62" s="181"/>
      <c r="V62" s="181"/>
      <c r="W62" s="138" t="s">
        <v>55</v>
      </c>
      <c r="X62" s="140" t="s">
        <v>96</v>
      </c>
      <c r="Y62" s="147" t="s">
        <v>103</v>
      </c>
      <c r="Z62" s="145" t="str">
        <f>IFERROR(VLOOKUP(Y62, 【参考】数式用!$A$3:$B$46, 2, FALSE), "")</f>
        <v>69</v>
      </c>
      <c r="AA62" s="36"/>
    </row>
    <row r="63" spans="1:27" ht="38.25" customHeight="1">
      <c r="A63" s="26"/>
      <c r="B63" s="126">
        <f t="shared" si="0"/>
        <v>24</v>
      </c>
      <c r="C63" s="175" t="s">
        <v>104</v>
      </c>
      <c r="D63" s="176"/>
      <c r="E63" s="176"/>
      <c r="F63" s="176"/>
      <c r="G63" s="176"/>
      <c r="H63" s="176"/>
      <c r="I63" s="176"/>
      <c r="J63" s="176"/>
      <c r="K63" s="176"/>
      <c r="L63" s="177"/>
      <c r="M63" s="181" t="s">
        <v>55</v>
      </c>
      <c r="N63" s="181"/>
      <c r="O63" s="181"/>
      <c r="P63" s="181"/>
      <c r="Q63" s="181"/>
      <c r="R63" s="181" t="s">
        <v>50</v>
      </c>
      <c r="S63" s="181"/>
      <c r="T63" s="181"/>
      <c r="U63" s="181"/>
      <c r="V63" s="181"/>
      <c r="W63" s="138" t="s">
        <v>55</v>
      </c>
      <c r="X63" s="140" t="s">
        <v>105</v>
      </c>
      <c r="Y63" s="147" t="s">
        <v>106</v>
      </c>
      <c r="Z63" s="145" t="str">
        <f>IFERROR(VLOOKUP(Y63, 【参考】数式用!$A$3:$B$46, 2, FALSE), "")</f>
        <v>77</v>
      </c>
      <c r="AA63" s="36"/>
    </row>
    <row r="64" spans="1:27" ht="38.25" customHeight="1">
      <c r="A64" s="26"/>
      <c r="B64" s="126">
        <f t="shared" si="0"/>
        <v>25</v>
      </c>
      <c r="C64" s="175" t="s">
        <v>107</v>
      </c>
      <c r="D64" s="176"/>
      <c r="E64" s="176"/>
      <c r="F64" s="176"/>
      <c r="G64" s="176"/>
      <c r="H64" s="176"/>
      <c r="I64" s="176"/>
      <c r="J64" s="176"/>
      <c r="K64" s="176"/>
      <c r="L64" s="177"/>
      <c r="M64" s="181" t="s">
        <v>55</v>
      </c>
      <c r="N64" s="181"/>
      <c r="O64" s="181"/>
      <c r="P64" s="181"/>
      <c r="Q64" s="181"/>
      <c r="R64" s="181" t="s">
        <v>50</v>
      </c>
      <c r="S64" s="181"/>
      <c r="T64" s="181"/>
      <c r="U64" s="181"/>
      <c r="V64" s="181"/>
      <c r="W64" s="138" t="s">
        <v>55</v>
      </c>
      <c r="X64" s="140" t="s">
        <v>105</v>
      </c>
      <c r="Y64" s="147" t="s">
        <v>108</v>
      </c>
      <c r="Z64" s="145" t="str">
        <f>IFERROR(VLOOKUP(Y64, 【参考】数式用!$A$3:$B$46, 2, FALSE), "")</f>
        <v>79</v>
      </c>
      <c r="AA64" s="36"/>
    </row>
    <row r="65" spans="1:27" ht="38.25" customHeight="1">
      <c r="A65" s="26"/>
      <c r="B65" s="126">
        <f t="shared" si="0"/>
        <v>26</v>
      </c>
      <c r="C65" s="175" t="s">
        <v>109</v>
      </c>
      <c r="D65" s="176"/>
      <c r="E65" s="176"/>
      <c r="F65" s="176"/>
      <c r="G65" s="176"/>
      <c r="H65" s="176"/>
      <c r="I65" s="176"/>
      <c r="J65" s="176"/>
      <c r="K65" s="176"/>
      <c r="L65" s="177"/>
      <c r="M65" s="181" t="s">
        <v>55</v>
      </c>
      <c r="N65" s="181"/>
      <c r="O65" s="181"/>
      <c r="P65" s="181"/>
      <c r="Q65" s="181"/>
      <c r="R65" s="181" t="s">
        <v>50</v>
      </c>
      <c r="S65" s="181"/>
      <c r="T65" s="181"/>
      <c r="U65" s="181"/>
      <c r="V65" s="181"/>
      <c r="W65" s="138" t="s">
        <v>55</v>
      </c>
      <c r="X65" s="140" t="s">
        <v>110</v>
      </c>
      <c r="Y65" s="147" t="s">
        <v>111</v>
      </c>
      <c r="Z65" s="145" t="str">
        <f>IFERROR(VLOOKUP(Y65, 【参考】数式用!$A$3:$B$46, 2, FALSE), "")</f>
        <v>32</v>
      </c>
      <c r="AA65" s="36"/>
    </row>
    <row r="66" spans="1:27" ht="38.25" customHeight="1">
      <c r="A66" s="26"/>
      <c r="B66" s="126">
        <f t="shared" si="0"/>
        <v>27</v>
      </c>
      <c r="C66" s="175" t="s">
        <v>112</v>
      </c>
      <c r="D66" s="176"/>
      <c r="E66" s="176"/>
      <c r="F66" s="176"/>
      <c r="G66" s="176"/>
      <c r="H66" s="176"/>
      <c r="I66" s="176"/>
      <c r="J66" s="176"/>
      <c r="K66" s="176"/>
      <c r="L66" s="177"/>
      <c r="M66" s="181" t="s">
        <v>55</v>
      </c>
      <c r="N66" s="181"/>
      <c r="O66" s="181"/>
      <c r="P66" s="181"/>
      <c r="Q66" s="181"/>
      <c r="R66" s="181" t="s">
        <v>50</v>
      </c>
      <c r="S66" s="181"/>
      <c r="T66" s="181"/>
      <c r="U66" s="181"/>
      <c r="V66" s="181"/>
      <c r="W66" s="138" t="s">
        <v>55</v>
      </c>
      <c r="X66" s="140" t="s">
        <v>110</v>
      </c>
      <c r="Y66" s="147" t="s">
        <v>113</v>
      </c>
      <c r="Z66" s="145" t="str">
        <f>IFERROR(VLOOKUP(Y66, 【参考】数式用!$A$3:$B$46, 2, FALSE), "")</f>
        <v>38</v>
      </c>
      <c r="AA66" s="36"/>
    </row>
    <row r="67" spans="1:27" ht="38.25" customHeight="1">
      <c r="A67" s="26"/>
      <c r="B67" s="126">
        <f t="shared" si="0"/>
        <v>28</v>
      </c>
      <c r="C67" s="175" t="s">
        <v>114</v>
      </c>
      <c r="D67" s="176"/>
      <c r="E67" s="176"/>
      <c r="F67" s="176"/>
      <c r="G67" s="176"/>
      <c r="H67" s="176"/>
      <c r="I67" s="176"/>
      <c r="J67" s="176"/>
      <c r="K67" s="176"/>
      <c r="L67" s="177"/>
      <c r="M67" s="181" t="s">
        <v>55</v>
      </c>
      <c r="N67" s="181"/>
      <c r="O67" s="181"/>
      <c r="P67" s="181"/>
      <c r="Q67" s="181"/>
      <c r="R67" s="181" t="s">
        <v>50</v>
      </c>
      <c r="S67" s="181"/>
      <c r="T67" s="181"/>
      <c r="U67" s="181"/>
      <c r="V67" s="181"/>
      <c r="W67" s="138" t="s">
        <v>55</v>
      </c>
      <c r="X67" s="140" t="s">
        <v>110</v>
      </c>
      <c r="Y67" s="147" t="s">
        <v>115</v>
      </c>
      <c r="Z67" s="145" t="str">
        <f>IFERROR(VLOOKUP(Y67, 【参考】数式用!$A$3:$B$46, 2, FALSE), "")</f>
        <v>37</v>
      </c>
      <c r="AA67" s="36"/>
    </row>
    <row r="68" spans="1:27" ht="38.25" customHeight="1">
      <c r="A68" s="26"/>
      <c r="B68" s="126">
        <f t="shared" si="0"/>
        <v>29</v>
      </c>
      <c r="C68" s="175" t="s">
        <v>116</v>
      </c>
      <c r="D68" s="176"/>
      <c r="E68" s="176"/>
      <c r="F68" s="176"/>
      <c r="G68" s="176"/>
      <c r="H68" s="176"/>
      <c r="I68" s="176"/>
      <c r="J68" s="176"/>
      <c r="K68" s="176"/>
      <c r="L68" s="177"/>
      <c r="M68" s="181" t="s">
        <v>50</v>
      </c>
      <c r="N68" s="181"/>
      <c r="O68" s="181"/>
      <c r="P68" s="181"/>
      <c r="Q68" s="181"/>
      <c r="R68" s="181" t="s">
        <v>50</v>
      </c>
      <c r="S68" s="181"/>
      <c r="T68" s="181"/>
      <c r="U68" s="181"/>
      <c r="V68" s="181"/>
      <c r="W68" s="138" t="s">
        <v>55</v>
      </c>
      <c r="X68" s="140" t="s">
        <v>110</v>
      </c>
      <c r="Y68" s="147" t="s">
        <v>117</v>
      </c>
      <c r="Z68" s="145" t="str">
        <f>IFERROR(VLOOKUP(Y68, 【参考】数式用!$A$3:$B$46, 2, FALSE), "")</f>
        <v>39</v>
      </c>
      <c r="AA68" s="36"/>
    </row>
    <row r="69" spans="1:27" ht="38.25" customHeight="1">
      <c r="A69" s="26"/>
      <c r="B69" s="126">
        <f t="shared" si="0"/>
        <v>30</v>
      </c>
      <c r="C69" s="175" t="s">
        <v>118</v>
      </c>
      <c r="D69" s="176"/>
      <c r="E69" s="176"/>
      <c r="F69" s="176"/>
      <c r="G69" s="176"/>
      <c r="H69" s="176"/>
      <c r="I69" s="176"/>
      <c r="J69" s="176"/>
      <c r="K69" s="176"/>
      <c r="L69" s="177"/>
      <c r="M69" s="181" t="s">
        <v>50</v>
      </c>
      <c r="N69" s="181"/>
      <c r="O69" s="181"/>
      <c r="P69" s="181"/>
      <c r="Q69" s="181"/>
      <c r="R69" s="181" t="s">
        <v>50</v>
      </c>
      <c r="S69" s="181"/>
      <c r="T69" s="181"/>
      <c r="U69" s="181"/>
      <c r="V69" s="181"/>
      <c r="W69" s="138" t="s">
        <v>55</v>
      </c>
      <c r="X69" s="140" t="s">
        <v>119</v>
      </c>
      <c r="Y69" s="147" t="s">
        <v>120</v>
      </c>
      <c r="Z69" s="145" t="str">
        <f>IFERROR(VLOOKUP(Y69, 【参考】数式用!$A$3:$B$46, 2, FALSE), "")</f>
        <v>51</v>
      </c>
      <c r="AA69" s="36"/>
    </row>
    <row r="70" spans="1:27" ht="38.25" customHeight="1">
      <c r="A70" s="26"/>
      <c r="B70" s="126">
        <f t="shared" si="0"/>
        <v>31</v>
      </c>
      <c r="C70" s="175" t="s">
        <v>121</v>
      </c>
      <c r="D70" s="176"/>
      <c r="E70" s="176"/>
      <c r="F70" s="176"/>
      <c r="G70" s="176"/>
      <c r="H70" s="176"/>
      <c r="I70" s="176"/>
      <c r="J70" s="176"/>
      <c r="K70" s="176"/>
      <c r="L70" s="177"/>
      <c r="M70" s="181" t="s">
        <v>55</v>
      </c>
      <c r="N70" s="181"/>
      <c r="O70" s="181"/>
      <c r="P70" s="181"/>
      <c r="Q70" s="181"/>
      <c r="R70" s="181" t="s">
        <v>50</v>
      </c>
      <c r="S70" s="181"/>
      <c r="T70" s="181"/>
      <c r="U70" s="181"/>
      <c r="V70" s="181"/>
      <c r="W70" s="138" t="s">
        <v>55</v>
      </c>
      <c r="X70" s="140" t="s">
        <v>119</v>
      </c>
      <c r="Y70" s="147" t="s">
        <v>122</v>
      </c>
      <c r="Z70" s="145" t="str">
        <f>IFERROR(VLOOKUP(Y70, 【参考】数式用!$A$3:$B$46, 2, FALSE), "")</f>
        <v>54</v>
      </c>
      <c r="AA70" s="36"/>
    </row>
    <row r="71" spans="1:27" ht="38.25" customHeight="1">
      <c r="A71" s="26"/>
      <c r="B71" s="126">
        <f t="shared" si="0"/>
        <v>32</v>
      </c>
      <c r="C71" s="175" t="s">
        <v>123</v>
      </c>
      <c r="D71" s="176"/>
      <c r="E71" s="176"/>
      <c r="F71" s="176"/>
      <c r="G71" s="176"/>
      <c r="H71" s="176"/>
      <c r="I71" s="176"/>
      <c r="J71" s="176"/>
      <c r="K71" s="176"/>
      <c r="L71" s="177"/>
      <c r="M71" s="181" t="s">
        <v>50</v>
      </c>
      <c r="N71" s="181"/>
      <c r="O71" s="181"/>
      <c r="P71" s="181"/>
      <c r="Q71" s="181"/>
      <c r="R71" s="181" t="s">
        <v>50</v>
      </c>
      <c r="S71" s="181"/>
      <c r="T71" s="181"/>
      <c r="U71" s="181"/>
      <c r="V71" s="181"/>
      <c r="W71" s="138" t="s">
        <v>55</v>
      </c>
      <c r="X71" s="140" t="s">
        <v>119</v>
      </c>
      <c r="Y71" s="147" t="s">
        <v>124</v>
      </c>
      <c r="Z71" s="145" t="str">
        <f>IFERROR(VLOOKUP(Y71, 【参考】数式用!$A$3:$B$46, 2, FALSE), "")</f>
        <v>21</v>
      </c>
      <c r="AA71" s="36"/>
    </row>
    <row r="72" spans="1:27" ht="38.25" customHeight="1">
      <c r="A72" s="26"/>
      <c r="B72" s="126">
        <f t="shared" si="0"/>
        <v>33</v>
      </c>
      <c r="C72" s="175" t="s">
        <v>125</v>
      </c>
      <c r="D72" s="176"/>
      <c r="E72" s="176"/>
      <c r="F72" s="176"/>
      <c r="G72" s="176"/>
      <c r="H72" s="176"/>
      <c r="I72" s="176"/>
      <c r="J72" s="176"/>
      <c r="K72" s="176"/>
      <c r="L72" s="177"/>
      <c r="M72" s="181" t="s">
        <v>50</v>
      </c>
      <c r="N72" s="181"/>
      <c r="O72" s="181"/>
      <c r="P72" s="181"/>
      <c r="Q72" s="181"/>
      <c r="R72" s="181" t="s">
        <v>50</v>
      </c>
      <c r="S72" s="181"/>
      <c r="T72" s="181"/>
      <c r="U72" s="181"/>
      <c r="V72" s="181"/>
      <c r="W72" s="138" t="s">
        <v>55</v>
      </c>
      <c r="X72" s="140" t="s">
        <v>119</v>
      </c>
      <c r="Y72" s="147" t="s">
        <v>126</v>
      </c>
      <c r="Z72" s="145" t="str">
        <f>IFERROR(VLOOKUP(Y72, 【参考】数式用!$A$3:$B$46, 2, FALSE), "")</f>
        <v>24</v>
      </c>
      <c r="AA72" s="36"/>
    </row>
    <row r="73" spans="1:27" ht="38.25" customHeight="1">
      <c r="A73" s="26"/>
      <c r="B73" s="126">
        <f t="shared" si="0"/>
        <v>34</v>
      </c>
      <c r="C73" s="175" t="s">
        <v>127</v>
      </c>
      <c r="D73" s="176"/>
      <c r="E73" s="176"/>
      <c r="F73" s="176"/>
      <c r="G73" s="176"/>
      <c r="H73" s="176"/>
      <c r="I73" s="176"/>
      <c r="J73" s="176"/>
      <c r="K73" s="176"/>
      <c r="L73" s="177"/>
      <c r="M73" s="181" t="s">
        <v>50</v>
      </c>
      <c r="N73" s="181"/>
      <c r="O73" s="181"/>
      <c r="P73" s="181"/>
      <c r="Q73" s="181"/>
      <c r="R73" s="181" t="s">
        <v>50</v>
      </c>
      <c r="S73" s="181"/>
      <c r="T73" s="181"/>
      <c r="U73" s="181"/>
      <c r="V73" s="181"/>
      <c r="W73" s="138" t="s">
        <v>55</v>
      </c>
      <c r="X73" s="140" t="s">
        <v>119</v>
      </c>
      <c r="Y73" s="147" t="s">
        <v>128</v>
      </c>
      <c r="Z73" s="145" t="str">
        <f>IFERROR(VLOOKUP(Y73, 【参考】数式用!$A$3:$B$46, 2, FALSE), "")</f>
        <v>52</v>
      </c>
      <c r="AA73" s="36"/>
    </row>
    <row r="74" spans="1:27" ht="38.25" customHeight="1">
      <c r="A74" s="26"/>
      <c r="B74" s="126">
        <f t="shared" si="0"/>
        <v>35</v>
      </c>
      <c r="C74" s="175" t="s">
        <v>129</v>
      </c>
      <c r="D74" s="176"/>
      <c r="E74" s="176"/>
      <c r="F74" s="176"/>
      <c r="G74" s="176"/>
      <c r="H74" s="176"/>
      <c r="I74" s="176"/>
      <c r="J74" s="176"/>
      <c r="K74" s="176"/>
      <c r="L74" s="177"/>
      <c r="M74" s="181" t="s">
        <v>50</v>
      </c>
      <c r="N74" s="181"/>
      <c r="O74" s="181"/>
      <c r="P74" s="181"/>
      <c r="Q74" s="181"/>
      <c r="R74" s="181" t="s">
        <v>50</v>
      </c>
      <c r="S74" s="181"/>
      <c r="T74" s="181"/>
      <c r="U74" s="181"/>
      <c r="V74" s="181"/>
      <c r="W74" s="138" t="s">
        <v>55</v>
      </c>
      <c r="X74" s="140" t="s">
        <v>119</v>
      </c>
      <c r="Y74" s="147" t="s">
        <v>130</v>
      </c>
      <c r="Z74" s="145" t="str">
        <f>IFERROR(VLOOKUP(Y74, 【参考】数式用!$A$3:$B$46, 2, FALSE), "")</f>
        <v>22</v>
      </c>
      <c r="AA74" s="36"/>
    </row>
    <row r="75" spans="1:27" ht="38.25" customHeight="1">
      <c r="A75" s="26"/>
      <c r="B75" s="126">
        <f t="shared" si="0"/>
        <v>36</v>
      </c>
      <c r="C75" s="175" t="s">
        <v>131</v>
      </c>
      <c r="D75" s="176"/>
      <c r="E75" s="176"/>
      <c r="F75" s="176"/>
      <c r="G75" s="176"/>
      <c r="H75" s="176"/>
      <c r="I75" s="176"/>
      <c r="J75" s="176"/>
      <c r="K75" s="176"/>
      <c r="L75" s="177"/>
      <c r="M75" s="181" t="s">
        <v>50</v>
      </c>
      <c r="N75" s="181"/>
      <c r="O75" s="181"/>
      <c r="P75" s="181"/>
      <c r="Q75" s="181"/>
      <c r="R75" s="181" t="s">
        <v>50</v>
      </c>
      <c r="S75" s="181"/>
      <c r="T75" s="181"/>
      <c r="U75" s="181"/>
      <c r="V75" s="181"/>
      <c r="W75" s="138" t="s">
        <v>55</v>
      </c>
      <c r="X75" s="140" t="s">
        <v>119</v>
      </c>
      <c r="Y75" s="147" t="s">
        <v>132</v>
      </c>
      <c r="Z75" s="145" t="str">
        <f>IFERROR(VLOOKUP(Y75, 【参考】数式用!$A$3:$B$46, 2, FALSE), "")</f>
        <v>25</v>
      </c>
      <c r="AA75" s="36"/>
    </row>
    <row r="76" spans="1:27" ht="38.25" customHeight="1">
      <c r="A76" s="26"/>
      <c r="B76" s="126">
        <f t="shared" si="0"/>
        <v>37</v>
      </c>
      <c r="C76" s="175" t="s">
        <v>133</v>
      </c>
      <c r="D76" s="176"/>
      <c r="E76" s="176"/>
      <c r="F76" s="176"/>
      <c r="G76" s="176"/>
      <c r="H76" s="176"/>
      <c r="I76" s="176"/>
      <c r="J76" s="176"/>
      <c r="K76" s="176"/>
      <c r="L76" s="177"/>
      <c r="M76" s="181" t="s">
        <v>50</v>
      </c>
      <c r="N76" s="181"/>
      <c r="O76" s="181"/>
      <c r="P76" s="181"/>
      <c r="Q76" s="181"/>
      <c r="R76" s="181" t="s">
        <v>50</v>
      </c>
      <c r="S76" s="181"/>
      <c r="T76" s="181"/>
      <c r="U76" s="181"/>
      <c r="V76" s="181"/>
      <c r="W76" s="138" t="s">
        <v>55</v>
      </c>
      <c r="X76" s="140" t="s">
        <v>119</v>
      </c>
      <c r="Y76" s="147" t="s">
        <v>134</v>
      </c>
      <c r="Z76" s="145" t="str">
        <f>IFERROR(VLOOKUP(Y76, 【参考】数式用!$A$3:$B$46, 2, FALSE), "")</f>
        <v>23</v>
      </c>
      <c r="AA76" s="36"/>
    </row>
    <row r="77" spans="1:27" ht="38.25" customHeight="1">
      <c r="A77" s="26"/>
      <c r="B77" s="126">
        <f t="shared" si="0"/>
        <v>38</v>
      </c>
      <c r="C77" s="175" t="s">
        <v>135</v>
      </c>
      <c r="D77" s="176"/>
      <c r="E77" s="176"/>
      <c r="F77" s="176"/>
      <c r="G77" s="176"/>
      <c r="H77" s="176"/>
      <c r="I77" s="176"/>
      <c r="J77" s="176"/>
      <c r="K77" s="176"/>
      <c r="L77" s="177"/>
      <c r="M77" s="181" t="s">
        <v>50</v>
      </c>
      <c r="N77" s="181"/>
      <c r="O77" s="181"/>
      <c r="P77" s="181"/>
      <c r="Q77" s="181"/>
      <c r="R77" s="181" t="s">
        <v>50</v>
      </c>
      <c r="S77" s="181"/>
      <c r="T77" s="181"/>
      <c r="U77" s="181"/>
      <c r="V77" s="181"/>
      <c r="W77" s="138" t="s">
        <v>55</v>
      </c>
      <c r="X77" s="140" t="s">
        <v>119</v>
      </c>
      <c r="Y77" s="147" t="s">
        <v>136</v>
      </c>
      <c r="Z77" s="145" t="str">
        <f>IFERROR(VLOOKUP(Y77, 【参考】数式用!$A$3:$B$46, 2, FALSE), "")</f>
        <v>26</v>
      </c>
      <c r="AA77" s="36"/>
    </row>
    <row r="78" spans="1:27" ht="38.25" customHeight="1">
      <c r="A78" s="26"/>
      <c r="B78" s="126">
        <f t="shared" si="0"/>
        <v>39</v>
      </c>
      <c r="C78" s="175" t="s">
        <v>137</v>
      </c>
      <c r="D78" s="176"/>
      <c r="E78" s="176"/>
      <c r="F78" s="176"/>
      <c r="G78" s="176"/>
      <c r="H78" s="176"/>
      <c r="I78" s="176"/>
      <c r="J78" s="176"/>
      <c r="K78" s="176"/>
      <c r="L78" s="177"/>
      <c r="M78" s="181" t="s">
        <v>50</v>
      </c>
      <c r="N78" s="181"/>
      <c r="O78" s="181"/>
      <c r="P78" s="181"/>
      <c r="Q78" s="181"/>
      <c r="R78" s="181" t="s">
        <v>50</v>
      </c>
      <c r="S78" s="181"/>
      <c r="T78" s="181"/>
      <c r="U78" s="181"/>
      <c r="V78" s="181"/>
      <c r="W78" s="138" t="s">
        <v>55</v>
      </c>
      <c r="X78" s="140" t="s">
        <v>119</v>
      </c>
      <c r="Y78" s="147" t="s">
        <v>138</v>
      </c>
      <c r="Z78" s="145" t="str">
        <f>IFERROR(VLOOKUP(Y78, 【参考】数式用!$A$3:$B$46, 2, FALSE), "")</f>
        <v>55</v>
      </c>
      <c r="AA78" s="36"/>
    </row>
    <row r="79" spans="1:27" ht="38.25" customHeight="1">
      <c r="A79" s="26"/>
      <c r="B79" s="126">
        <f t="shared" si="0"/>
        <v>40</v>
      </c>
      <c r="C79" s="175" t="s">
        <v>139</v>
      </c>
      <c r="D79" s="176"/>
      <c r="E79" s="176"/>
      <c r="F79" s="176"/>
      <c r="G79" s="176"/>
      <c r="H79" s="176"/>
      <c r="I79" s="176"/>
      <c r="J79" s="176"/>
      <c r="K79" s="176"/>
      <c r="L79" s="177"/>
      <c r="M79" s="181" t="s">
        <v>50</v>
      </c>
      <c r="N79" s="181"/>
      <c r="O79" s="181"/>
      <c r="P79" s="181"/>
      <c r="Q79" s="181"/>
      <c r="R79" s="181" t="s">
        <v>50</v>
      </c>
      <c r="S79" s="181"/>
      <c r="T79" s="181"/>
      <c r="U79" s="181"/>
      <c r="V79" s="181"/>
      <c r="W79" s="138" t="s">
        <v>55</v>
      </c>
      <c r="X79" s="140" t="s">
        <v>119</v>
      </c>
      <c r="Y79" s="147" t="s">
        <v>140</v>
      </c>
      <c r="Z79" s="145" t="str">
        <f>IFERROR(VLOOKUP(Y79, 【参考】数式用!$A$3:$B$46, 2, FALSE), "")</f>
        <v>2A</v>
      </c>
      <c r="AA79" s="36"/>
    </row>
    <row r="80" spans="1:27" ht="38.25" customHeight="1">
      <c r="A80" s="26"/>
      <c r="B80" s="126">
        <f t="shared" si="0"/>
        <v>41</v>
      </c>
      <c r="C80" s="175" t="s">
        <v>141</v>
      </c>
      <c r="D80" s="176"/>
      <c r="E80" s="176"/>
      <c r="F80" s="176"/>
      <c r="G80" s="176"/>
      <c r="H80" s="176"/>
      <c r="I80" s="176"/>
      <c r="J80" s="176"/>
      <c r="K80" s="176"/>
      <c r="L80" s="177"/>
      <c r="M80" s="181" t="s">
        <v>50</v>
      </c>
      <c r="N80" s="181"/>
      <c r="O80" s="181"/>
      <c r="P80" s="181"/>
      <c r="Q80" s="181"/>
      <c r="R80" s="181" t="s">
        <v>50</v>
      </c>
      <c r="S80" s="181"/>
      <c r="T80" s="181"/>
      <c r="U80" s="181"/>
      <c r="V80" s="181"/>
      <c r="W80" s="138" t="s">
        <v>55</v>
      </c>
      <c r="X80" s="140" t="s">
        <v>119</v>
      </c>
      <c r="Y80" s="147" t="s">
        <v>142</v>
      </c>
      <c r="Z80" s="145" t="str">
        <f>IFERROR(VLOOKUP(Y80, 【参考】数式用!$A$3:$B$46, 2, FALSE), "")</f>
        <v>2B</v>
      </c>
      <c r="AA80" s="36"/>
    </row>
    <row r="81" spans="1:27" ht="38.25" customHeight="1">
      <c r="A81" s="26"/>
      <c r="B81" s="126">
        <f t="shared" si="0"/>
        <v>42</v>
      </c>
      <c r="C81" s="175" t="s">
        <v>143</v>
      </c>
      <c r="D81" s="176"/>
      <c r="E81" s="176"/>
      <c r="F81" s="176"/>
      <c r="G81" s="176"/>
      <c r="H81" s="176"/>
      <c r="I81" s="176"/>
      <c r="J81" s="176"/>
      <c r="K81" s="176"/>
      <c r="L81" s="177"/>
      <c r="M81" s="181" t="s">
        <v>55</v>
      </c>
      <c r="N81" s="181"/>
      <c r="O81" s="181"/>
      <c r="P81" s="181"/>
      <c r="Q81" s="181"/>
      <c r="R81" s="181" t="s">
        <v>50</v>
      </c>
      <c r="S81" s="181"/>
      <c r="T81" s="181"/>
      <c r="U81" s="181"/>
      <c r="V81" s="181"/>
      <c r="W81" s="138" t="s">
        <v>55</v>
      </c>
      <c r="X81" s="140" t="s">
        <v>52</v>
      </c>
      <c r="Y81" s="147" t="s">
        <v>144</v>
      </c>
      <c r="Z81" s="145" t="str">
        <f>IFERROR(VLOOKUP(Y81, 【参考】数式用!$A$3:$B$46, 2, FALSE), "")</f>
        <v>A2</v>
      </c>
      <c r="AA81" s="36"/>
    </row>
    <row r="82" spans="1:27" ht="38.25" customHeight="1">
      <c r="A82" s="26"/>
      <c r="B82" s="126">
        <f t="shared" si="0"/>
        <v>43</v>
      </c>
      <c r="C82" s="175" t="s">
        <v>145</v>
      </c>
      <c r="D82" s="176"/>
      <c r="E82" s="176"/>
      <c r="F82" s="176"/>
      <c r="G82" s="176"/>
      <c r="H82" s="176"/>
      <c r="I82" s="176"/>
      <c r="J82" s="176"/>
      <c r="K82" s="176"/>
      <c r="L82" s="177"/>
      <c r="M82" s="181" t="s">
        <v>55</v>
      </c>
      <c r="N82" s="181"/>
      <c r="O82" s="181"/>
      <c r="P82" s="181"/>
      <c r="Q82" s="181"/>
      <c r="R82" s="181" t="s">
        <v>50</v>
      </c>
      <c r="S82" s="181"/>
      <c r="T82" s="181"/>
      <c r="U82" s="181"/>
      <c r="V82" s="181"/>
      <c r="W82" s="138" t="s">
        <v>55</v>
      </c>
      <c r="X82" s="140" t="s">
        <v>52</v>
      </c>
      <c r="Y82" s="147" t="s">
        <v>146</v>
      </c>
      <c r="Z82" s="145" t="str">
        <f>IFERROR(VLOOKUP(Y82, 【参考】数式用!$A$3:$B$46, 2, FALSE), "")</f>
        <v>A3</v>
      </c>
      <c r="AA82" s="36"/>
    </row>
    <row r="83" spans="1:27" ht="38.25" customHeight="1">
      <c r="A83" s="26"/>
      <c r="B83" s="126">
        <f t="shared" si="0"/>
        <v>44</v>
      </c>
      <c r="C83" s="175" t="s">
        <v>147</v>
      </c>
      <c r="D83" s="176"/>
      <c r="E83" s="176"/>
      <c r="F83" s="176"/>
      <c r="G83" s="176"/>
      <c r="H83" s="176"/>
      <c r="I83" s="176"/>
      <c r="J83" s="176"/>
      <c r="K83" s="176"/>
      <c r="L83" s="177"/>
      <c r="M83" s="181" t="s">
        <v>55</v>
      </c>
      <c r="N83" s="181"/>
      <c r="O83" s="181"/>
      <c r="P83" s="181"/>
      <c r="Q83" s="181"/>
      <c r="R83" s="181" t="s">
        <v>50</v>
      </c>
      <c r="S83" s="181"/>
      <c r="T83" s="181"/>
      <c r="U83" s="181"/>
      <c r="V83" s="181"/>
      <c r="W83" s="138" t="s">
        <v>55</v>
      </c>
      <c r="X83" s="140" t="s">
        <v>52</v>
      </c>
      <c r="Y83" s="147" t="s">
        <v>148</v>
      </c>
      <c r="Z83" s="145" t="str">
        <f>IFERROR(VLOOKUP(Y83, 【参考】数式用!$A$3:$B$46, 2, FALSE), "")</f>
        <v>A4</v>
      </c>
      <c r="AA83" s="36"/>
    </row>
    <row r="84" spans="1:27" ht="38.25" customHeight="1">
      <c r="A84" s="26"/>
      <c r="B84" s="126">
        <f t="shared" si="0"/>
        <v>45</v>
      </c>
      <c r="C84" s="175" t="s">
        <v>149</v>
      </c>
      <c r="D84" s="176"/>
      <c r="E84" s="176"/>
      <c r="F84" s="176"/>
      <c r="G84" s="176"/>
      <c r="H84" s="176"/>
      <c r="I84" s="176"/>
      <c r="J84" s="176"/>
      <c r="K84" s="176"/>
      <c r="L84" s="177"/>
      <c r="M84" s="181" t="s">
        <v>55</v>
      </c>
      <c r="N84" s="181"/>
      <c r="O84" s="181"/>
      <c r="P84" s="181"/>
      <c r="Q84" s="181"/>
      <c r="R84" s="181" t="s">
        <v>50</v>
      </c>
      <c r="S84" s="181"/>
      <c r="T84" s="181"/>
      <c r="U84" s="181"/>
      <c r="V84" s="181"/>
      <c r="W84" s="138" t="s">
        <v>55</v>
      </c>
      <c r="X84" s="140" t="s">
        <v>72</v>
      </c>
      <c r="Y84" s="147" t="s">
        <v>150</v>
      </c>
      <c r="Z84" s="145" t="str">
        <f>IFERROR(VLOOKUP(Y84, 【参考】数式用!$A$3:$B$46, 2, FALSE), "")</f>
        <v>A6</v>
      </c>
      <c r="AA84" s="36"/>
    </row>
    <row r="85" spans="1:27" ht="38.25" customHeight="1">
      <c r="A85" s="26"/>
      <c r="B85" s="126">
        <f t="shared" si="0"/>
        <v>46</v>
      </c>
      <c r="C85" s="175" t="s">
        <v>151</v>
      </c>
      <c r="D85" s="176"/>
      <c r="E85" s="176"/>
      <c r="F85" s="176"/>
      <c r="G85" s="176"/>
      <c r="H85" s="176"/>
      <c r="I85" s="176"/>
      <c r="J85" s="176"/>
      <c r="K85" s="176"/>
      <c r="L85" s="177"/>
      <c r="M85" s="181" t="s">
        <v>55</v>
      </c>
      <c r="N85" s="181"/>
      <c r="O85" s="181"/>
      <c r="P85" s="181"/>
      <c r="Q85" s="181"/>
      <c r="R85" s="181" t="s">
        <v>50</v>
      </c>
      <c r="S85" s="181"/>
      <c r="T85" s="181"/>
      <c r="U85" s="181"/>
      <c r="V85" s="181"/>
      <c r="W85" s="138" t="s">
        <v>55</v>
      </c>
      <c r="X85" s="140" t="s">
        <v>72</v>
      </c>
      <c r="Y85" s="147" t="s">
        <v>152</v>
      </c>
      <c r="Z85" s="145" t="str">
        <f>IFERROR(VLOOKUP(Y85, 【参考】数式用!$A$3:$B$46, 2, FALSE), "")</f>
        <v>A7</v>
      </c>
      <c r="AA85" s="36"/>
    </row>
    <row r="86" spans="1:27" ht="38.25" customHeight="1">
      <c r="A86" s="26"/>
      <c r="B86" s="126">
        <f t="shared" si="0"/>
        <v>47</v>
      </c>
      <c r="C86" s="175" t="s">
        <v>153</v>
      </c>
      <c r="D86" s="176"/>
      <c r="E86" s="176"/>
      <c r="F86" s="176"/>
      <c r="G86" s="176"/>
      <c r="H86" s="176"/>
      <c r="I86" s="176"/>
      <c r="J86" s="176"/>
      <c r="K86" s="176"/>
      <c r="L86" s="177"/>
      <c r="M86" s="181" t="s">
        <v>55</v>
      </c>
      <c r="N86" s="181"/>
      <c r="O86" s="181"/>
      <c r="P86" s="181"/>
      <c r="Q86" s="181"/>
      <c r="R86" s="181" t="s">
        <v>50</v>
      </c>
      <c r="S86" s="181"/>
      <c r="T86" s="181"/>
      <c r="U86" s="181"/>
      <c r="V86" s="181"/>
      <c r="W86" s="138" t="s">
        <v>55</v>
      </c>
      <c r="X86" s="140" t="s">
        <v>72</v>
      </c>
      <c r="Y86" s="147" t="s">
        <v>154</v>
      </c>
      <c r="Z86" s="145" t="str">
        <f>IFERROR(VLOOKUP(Y86, 【参考】数式用!$A$3:$B$46, 2, FALSE), "")</f>
        <v>A8</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60" zoomScaleNormal="120" zoomScaleSheetLayoutView="160" workbookViewId="0">
      <selection activeCell="A36" sqref="A36:AH3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89" t="s">
        <v>7</v>
      </c>
      <c r="AA1" s="289"/>
      <c r="AB1" s="289"/>
      <c r="AC1" s="289" t="str">
        <f>IF(基本情報入力シート!C18="", "", 基本情報入力シート!C18)</f>
        <v>東京都</v>
      </c>
      <c r="AD1" s="294"/>
      <c r="AE1" s="294"/>
      <c r="AF1" s="294"/>
      <c r="AG1" s="294"/>
      <c r="AH1" s="294"/>
      <c r="AI1" s="29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0" t="s">
        <v>156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1" t="s">
        <v>12</v>
      </c>
      <c r="B6" s="291"/>
      <c r="C6" s="291"/>
      <c r="D6" s="291"/>
      <c r="E6" s="291"/>
      <c r="F6" s="291"/>
      <c r="G6" s="292" t="str">
        <f>IF(基本情報入力シート!M22="","",基本情報入力シート!M22)</f>
        <v>○○ケアサービス</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6" customFormat="1" ht="22.5" customHeight="1">
      <c r="A7" s="313" t="s">
        <v>11</v>
      </c>
      <c r="B7" s="313"/>
      <c r="C7" s="313"/>
      <c r="D7" s="313"/>
      <c r="E7" s="313"/>
      <c r="F7" s="313"/>
      <c r="G7" s="314" t="str">
        <f>IF(基本情報入力シート!M23="","",基本情報入力シート!M23)</f>
        <v>○○ケアサービス</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6" customFormat="1" ht="12.75" customHeight="1">
      <c r="A8" s="316" t="s">
        <v>158</v>
      </c>
      <c r="B8" s="316"/>
      <c r="C8" s="316"/>
      <c r="D8" s="316"/>
      <c r="E8" s="316"/>
      <c r="F8" s="316"/>
      <c r="G8" s="164" t="s">
        <v>17</v>
      </c>
      <c r="H8" s="317" t="str">
        <f>IF(基本情報入力シート!AB24="－","",基本情報入力シート!AB24)</f>
        <v>100－1000</v>
      </c>
      <c r="I8" s="317"/>
      <c r="J8" s="317"/>
      <c r="K8" s="317"/>
      <c r="L8" s="317"/>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6"/>
      <c r="B9" s="316"/>
      <c r="C9" s="316"/>
      <c r="D9" s="316"/>
      <c r="E9" s="316"/>
      <c r="F9" s="316"/>
      <c r="G9" s="318" t="str">
        <f>IF(基本情報入力シート!M25="","",基本情報入力シート!M25)</f>
        <v>東京都千代田区１－１－１</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6" customFormat="1" ht="12" customHeight="1">
      <c r="A10" s="316"/>
      <c r="B10" s="316"/>
      <c r="C10" s="316"/>
      <c r="D10" s="316"/>
      <c r="E10" s="316"/>
      <c r="F10" s="316"/>
      <c r="G10" s="298" t="str">
        <f>IF(基本情報入力シート!M26="","",基本情報入力シート!M26)</f>
        <v>○○ビル○○号室</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296" t="s">
        <v>12</v>
      </c>
      <c r="B11" s="296"/>
      <c r="C11" s="296"/>
      <c r="D11" s="296"/>
      <c r="E11" s="296"/>
      <c r="F11" s="296"/>
      <c r="G11" s="292" t="str">
        <f>IF(基本情報入力シート!M30="","",基本情報入力シート!M30)</f>
        <v>コウロウ　タロウ</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39"/>
    </row>
    <row r="12" spans="1:47" s="6" customFormat="1" ht="22.5" customHeight="1">
      <c r="A12" s="297" t="s">
        <v>159</v>
      </c>
      <c r="B12" s="297"/>
      <c r="C12" s="297"/>
      <c r="D12" s="297"/>
      <c r="E12" s="297"/>
      <c r="F12" s="297"/>
      <c r="G12" s="298" t="str">
        <f>IF(基本情報入力シート!M31="","",基本情報入力シート!M31)</f>
        <v>厚労　太郎</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39"/>
    </row>
    <row r="13" spans="1:47" s="6" customFormat="1" ht="17.25" customHeight="1">
      <c r="A13" s="300" t="s">
        <v>33</v>
      </c>
      <c r="B13" s="300"/>
      <c r="C13" s="300"/>
      <c r="D13" s="300"/>
      <c r="E13" s="300"/>
      <c r="F13" s="300"/>
      <c r="G13" s="301" t="s">
        <v>34</v>
      </c>
      <c r="H13" s="301"/>
      <c r="I13" s="301"/>
      <c r="J13" s="301"/>
      <c r="K13" s="302" t="str">
        <f>IF(基本情報入力シート!M32="","",基本情報入力シート!M32)</f>
        <v>000-0000-0000</v>
      </c>
      <c r="L13" s="302"/>
      <c r="M13" s="302"/>
      <c r="N13" s="302"/>
      <c r="O13" s="302"/>
      <c r="P13" s="302"/>
      <c r="Q13" s="302"/>
      <c r="R13" s="302"/>
      <c r="S13" s="302"/>
      <c r="T13" s="302"/>
      <c r="U13" s="300" t="s">
        <v>36</v>
      </c>
      <c r="V13" s="300"/>
      <c r="W13" s="300"/>
      <c r="X13" s="300"/>
      <c r="Y13" s="302" t="str">
        <f>IF(基本情報入力シート!M33="","",基本情報入力シート!M33)</f>
        <v>aaa@aaa.com</v>
      </c>
      <c r="Z13" s="302"/>
      <c r="AA13" s="302"/>
      <c r="AB13" s="302"/>
      <c r="AC13" s="302"/>
      <c r="AD13" s="302"/>
      <c r="AE13" s="302"/>
      <c r="AF13" s="302"/>
      <c r="AG13" s="302"/>
      <c r="AH13" s="302"/>
      <c r="AI13" s="302"/>
      <c r="AJ13" s="302"/>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9" t="s">
        <v>161</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7">
        <f>'別紙様式3-2（補助金）'!F5</f>
        <v>40318800</v>
      </c>
      <c r="AA16" s="307"/>
      <c r="AB16" s="307"/>
      <c r="AC16" s="307"/>
      <c r="AD16" s="307"/>
      <c r="AE16" s="307"/>
      <c r="AF16" s="307"/>
      <c r="AG16" s="308" t="s">
        <v>162</v>
      </c>
      <c r="AH16" s="308"/>
      <c r="AI16" s="41" t="str">
        <f>IF(G7="", "", IF(SUM(Z17:AF18)&gt;=Z16, "○", "×"))</f>
        <v>○</v>
      </c>
      <c r="AJ16" s="171"/>
      <c r="AK16" s="303" t="s">
        <v>163</v>
      </c>
      <c r="AL16" s="303"/>
      <c r="AM16" s="303"/>
      <c r="AN16" s="303"/>
      <c r="AO16" s="303"/>
      <c r="AP16" s="303"/>
      <c r="AQ16" s="303"/>
      <c r="AR16" s="303"/>
      <c r="AS16" s="303"/>
      <c r="AT16" s="303"/>
      <c r="AU16" s="304"/>
    </row>
    <row r="17" spans="1:47" ht="19.5" customHeight="1">
      <c r="A17" s="309" t="s">
        <v>164</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260">
        <v>40100000</v>
      </c>
      <c r="AA17" s="260"/>
      <c r="AB17" s="260"/>
      <c r="AC17" s="260"/>
      <c r="AD17" s="260"/>
      <c r="AE17" s="260"/>
      <c r="AF17" s="260"/>
      <c r="AG17" s="263" t="s">
        <v>162</v>
      </c>
      <c r="AH17" s="263"/>
      <c r="AI17" s="83"/>
      <c r="AJ17" s="83"/>
    </row>
    <row r="18" spans="1:47" ht="19.5" customHeight="1">
      <c r="A18" s="323" t="s">
        <v>165</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5">
        <f>SUM(Z19:AF21)</f>
        <v>218800</v>
      </c>
      <c r="AA18" s="305"/>
      <c r="AB18" s="305"/>
      <c r="AC18" s="305"/>
      <c r="AD18" s="305"/>
      <c r="AE18" s="305"/>
      <c r="AF18" s="305"/>
      <c r="AG18" s="263" t="s">
        <v>162</v>
      </c>
      <c r="AH18" s="263"/>
      <c r="AI18" s="93"/>
      <c r="AJ18" s="93"/>
      <c r="AK18" s="42"/>
      <c r="AL18" s="42"/>
      <c r="AT18" s="40"/>
    </row>
    <row r="19" spans="1:47" ht="19.5" customHeight="1">
      <c r="A19" s="168"/>
      <c r="B19" s="94"/>
      <c r="C19" s="94"/>
      <c r="D19" s="94"/>
      <c r="E19" s="94"/>
      <c r="F19" s="94"/>
      <c r="G19" s="94"/>
      <c r="H19" s="94"/>
      <c r="I19" s="94"/>
      <c r="J19" s="94"/>
      <c r="K19" s="94"/>
      <c r="L19" s="306" t="s">
        <v>166</v>
      </c>
      <c r="M19" s="306"/>
      <c r="N19" s="306"/>
      <c r="O19" s="306"/>
      <c r="P19" s="306"/>
      <c r="Q19" s="306"/>
      <c r="R19" s="306"/>
      <c r="S19" s="306"/>
      <c r="T19" s="306"/>
      <c r="U19" s="306"/>
      <c r="V19" s="306"/>
      <c r="W19" s="306"/>
      <c r="X19" s="306"/>
      <c r="Y19" s="266"/>
      <c r="Z19" s="260">
        <v>0</v>
      </c>
      <c r="AA19" s="310"/>
      <c r="AB19" s="310"/>
      <c r="AC19" s="310"/>
      <c r="AD19" s="310"/>
      <c r="AE19" s="310"/>
      <c r="AF19" s="310"/>
      <c r="AG19" s="263" t="s">
        <v>162</v>
      </c>
      <c r="AH19" s="263"/>
      <c r="AI19" s="93"/>
      <c r="AJ19" s="93"/>
      <c r="AK19" s="42"/>
      <c r="AL19" s="42"/>
      <c r="AO19" s="22"/>
      <c r="AP19" s="152"/>
      <c r="AT19" s="40"/>
    </row>
    <row r="20" spans="1:47" ht="19.5" customHeight="1">
      <c r="A20" s="168"/>
      <c r="B20" s="94"/>
      <c r="C20" s="94"/>
      <c r="D20" s="94"/>
      <c r="E20" s="94"/>
      <c r="F20" s="94"/>
      <c r="G20" s="94"/>
      <c r="H20" s="94"/>
      <c r="I20" s="94"/>
      <c r="J20" s="94"/>
      <c r="K20" s="94"/>
      <c r="L20" s="266" t="s">
        <v>167</v>
      </c>
      <c r="M20" s="266"/>
      <c r="N20" s="266"/>
      <c r="O20" s="266"/>
      <c r="P20" s="266"/>
      <c r="Q20" s="266"/>
      <c r="R20" s="266"/>
      <c r="S20" s="266"/>
      <c r="T20" s="266"/>
      <c r="U20" s="266"/>
      <c r="V20" s="266"/>
      <c r="W20" s="266"/>
      <c r="X20" s="266"/>
      <c r="Y20" s="266"/>
      <c r="Z20" s="260">
        <v>168800</v>
      </c>
      <c r="AA20" s="260"/>
      <c r="AB20" s="260"/>
      <c r="AC20" s="260"/>
      <c r="AD20" s="260"/>
      <c r="AE20" s="260"/>
      <c r="AF20" s="260"/>
      <c r="AG20" s="263" t="s">
        <v>162</v>
      </c>
      <c r="AH20" s="263"/>
      <c r="AI20" s="93"/>
      <c r="AJ20" s="93"/>
      <c r="AK20" s="42"/>
      <c r="AL20" s="42"/>
      <c r="AT20" s="40"/>
    </row>
    <row r="21" spans="1:47" ht="19.5" customHeight="1">
      <c r="A21" s="169"/>
      <c r="B21" s="95"/>
      <c r="C21" s="95"/>
      <c r="D21" s="95"/>
      <c r="E21" s="95"/>
      <c r="F21" s="95"/>
      <c r="G21" s="95"/>
      <c r="H21" s="95"/>
      <c r="I21" s="95"/>
      <c r="J21" s="95"/>
      <c r="K21" s="95"/>
      <c r="L21" s="277" t="s">
        <v>168</v>
      </c>
      <c r="M21" s="277"/>
      <c r="N21" s="277"/>
      <c r="O21" s="277"/>
      <c r="P21" s="277"/>
      <c r="Q21" s="277"/>
      <c r="R21" s="277"/>
      <c r="S21" s="277"/>
      <c r="T21" s="277"/>
      <c r="U21" s="277"/>
      <c r="V21" s="277"/>
      <c r="W21" s="277"/>
      <c r="X21" s="277"/>
      <c r="Y21" s="277"/>
      <c r="Z21" s="260">
        <v>50000</v>
      </c>
      <c r="AA21" s="260"/>
      <c r="AB21" s="260"/>
      <c r="AC21" s="260"/>
      <c r="AD21" s="260"/>
      <c r="AE21" s="260"/>
      <c r="AF21" s="260"/>
      <c r="AG21" s="263" t="s">
        <v>162</v>
      </c>
      <c r="AH21" s="263"/>
      <c r="AI21" s="93"/>
      <c r="AJ21" s="93"/>
      <c r="AK21" s="42"/>
      <c r="AL21" s="42"/>
      <c r="AT21" s="40"/>
    </row>
    <row r="22" spans="1:47" ht="16.95"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5" t="s">
        <v>170</v>
      </c>
      <c r="B23" s="285"/>
      <c r="C23" s="285"/>
      <c r="D23" s="285"/>
      <c r="E23" s="285"/>
      <c r="F23" s="285"/>
      <c r="G23" s="285"/>
      <c r="H23" s="285"/>
      <c r="I23" s="285"/>
      <c r="J23" s="285"/>
      <c r="K23" s="285"/>
      <c r="L23" s="285"/>
      <c r="M23" s="286" t="s">
        <v>171</v>
      </c>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v>
      </c>
      <c r="AJ23" s="93"/>
      <c r="AK23" s="42"/>
      <c r="AL23" s="42"/>
      <c r="AT23" s="40"/>
    </row>
    <row r="24" spans="1:47" ht="31.2" customHeight="1" thickBot="1">
      <c r="A24" s="265" t="s">
        <v>172</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88"/>
      <c r="AJ24" s="171"/>
      <c r="AK24" s="274" t="s">
        <v>173</v>
      </c>
      <c r="AL24" s="275"/>
      <c r="AM24" s="275"/>
      <c r="AN24" s="275"/>
      <c r="AO24" s="275"/>
      <c r="AP24" s="275"/>
      <c r="AQ24" s="275"/>
      <c r="AR24" s="275"/>
      <c r="AS24" s="275"/>
      <c r="AT24" s="275"/>
      <c r="AU24" s="276"/>
    </row>
    <row r="25" spans="1:47" s="6" customFormat="1" ht="111.6" customHeight="1">
      <c r="A25" s="321" t="s">
        <v>2036</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0" t="s">
        <v>174</v>
      </c>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row>
    <row r="28" spans="1:47" ht="18.75" customHeight="1" thickBot="1">
      <c r="A28" s="153" t="s">
        <v>175</v>
      </c>
      <c r="B28" s="271" t="s">
        <v>176</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3"/>
      <c r="AI28" s="41" t="str">
        <f>IF(Z17=0,"",IF(A28="","×","○"))</f>
        <v>○</v>
      </c>
    </row>
    <row r="29" spans="1:47" ht="36.6" customHeight="1">
      <c r="A29" s="321" t="s">
        <v>177</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0" t="s">
        <v>179</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row>
    <row r="34" spans="1:47" ht="40.950000000000003" customHeight="1" thickBot="1">
      <c r="A34" s="153" t="s">
        <v>175</v>
      </c>
      <c r="B34" s="271" t="s">
        <v>180</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2" t="s">
        <v>181</v>
      </c>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41" t="str">
        <f>IF(G7="", "", IF(AND(B38="✓",AND(G40&lt;&gt;"",J40&lt;&gt;"",Q40&lt;&gt;"",S41&lt;&gt;"",Z41&lt;&gt;"")),"○","×"))</f>
        <v>○</v>
      </c>
      <c r="AJ36" s="103"/>
      <c r="AK36" s="284" t="s">
        <v>182</v>
      </c>
      <c r="AL36" s="284"/>
      <c r="AM36" s="284"/>
      <c r="AN36" s="284"/>
      <c r="AO36" s="284"/>
      <c r="AP36" s="284"/>
      <c r="AQ36" s="284"/>
      <c r="AR36" s="284"/>
      <c r="AS36" s="284"/>
      <c r="AT36" s="284"/>
      <c r="AU36" s="28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183</v>
      </c>
      <c r="B38" s="153" t="s">
        <v>175</v>
      </c>
      <c r="C38" s="47"/>
      <c r="D38" s="280" t="s">
        <v>184</v>
      </c>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185</v>
      </c>
      <c r="C40" s="51"/>
      <c r="D40" s="281">
        <v>7</v>
      </c>
      <c r="E40" s="281"/>
      <c r="F40" s="51" t="s">
        <v>186</v>
      </c>
      <c r="G40" s="282">
        <v>10</v>
      </c>
      <c r="H40" s="283"/>
      <c r="I40" s="51" t="s">
        <v>187</v>
      </c>
      <c r="J40" s="282">
        <v>1</v>
      </c>
      <c r="K40" s="283"/>
      <c r="L40" s="51" t="s">
        <v>188</v>
      </c>
      <c r="M40" s="52"/>
      <c r="N40" s="281" t="s">
        <v>11</v>
      </c>
      <c r="O40" s="281"/>
      <c r="P40" s="281"/>
      <c r="Q40" s="322" t="str">
        <f>IF(基本情報入力シート!M23="","", 基本情報入力シート!M23)</f>
        <v>○○ケアサービス</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69" t="s">
        <v>189</v>
      </c>
      <c r="O41" s="269"/>
      <c r="P41" s="269"/>
      <c r="Q41" s="320" t="s">
        <v>24</v>
      </c>
      <c r="R41" s="320"/>
      <c r="S41" s="268" t="str">
        <f>IF(基本情報入力シート!M27="", "", 基本情報入力シート!M27)</f>
        <v>代表取締役</v>
      </c>
      <c r="T41" s="268"/>
      <c r="U41" s="268"/>
      <c r="V41" s="268"/>
      <c r="W41" s="268"/>
      <c r="X41" s="267" t="s">
        <v>26</v>
      </c>
      <c r="Y41" s="267"/>
      <c r="Z41" s="268" t="str">
        <f>IF(基本情報入力シート!M28="", "", 基本情報入力シート!M28)</f>
        <v>厚労 花子</v>
      </c>
      <c r="AA41" s="268"/>
      <c r="AB41" s="268"/>
      <c r="AC41" s="268"/>
      <c r="AD41" s="268"/>
      <c r="AE41" s="268"/>
      <c r="AF41" s="268"/>
      <c r="AG41" s="268"/>
      <c r="AH41" s="268"/>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4" t="s">
        <v>190</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7" t="s">
        <v>160</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170" t="s">
        <v>193</v>
      </c>
      <c r="B49" s="261" t="s">
        <v>194</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167" t="str">
        <f>AI16</f>
        <v>○</v>
      </c>
    </row>
    <row r="50" spans="1:36">
      <c r="A50" s="63" t="s">
        <v>195</v>
      </c>
      <c r="B50" s="262" t="s">
        <v>196</v>
      </c>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7" t="s">
        <v>197</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59" t="s">
        <v>198</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167"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7" t="s">
        <v>199</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row>
    <row r="56" spans="1:36">
      <c r="A56" s="259" t="s">
        <v>200</v>
      </c>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167" t="str">
        <f>IF(G7="", "", AI34)</f>
        <v>○</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7" t="s">
        <v>201</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311" t="s">
        <v>202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AP11" sqref="AP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○○ケアサービス</v>
      </c>
      <c r="D3" s="342"/>
      <c r="E3" s="342"/>
      <c r="F3" s="343"/>
      <c r="G3" s="83"/>
      <c r="H3" s="106"/>
      <c r="I3" s="338" t="s">
        <v>205</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206</v>
      </c>
      <c r="B5" s="355"/>
      <c r="C5" s="355"/>
      <c r="D5" s="355"/>
      <c r="E5" s="356"/>
      <c r="F5" s="360">
        <f>IFERROR(SUM(I:J),"")</f>
        <v>40318800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207</v>
      </c>
      <c r="C8" s="347" t="s">
        <v>42</v>
      </c>
      <c r="D8" s="350" t="s">
        <v>43</v>
      </c>
      <c r="E8" s="350"/>
      <c r="F8" s="351" t="s">
        <v>208</v>
      </c>
      <c r="G8" s="351" t="s">
        <v>45</v>
      </c>
      <c r="H8" s="362" t="s">
        <v>209</v>
      </c>
      <c r="I8" s="332" t="s">
        <v>210</v>
      </c>
      <c r="J8" s="333"/>
    </row>
    <row r="9" spans="1:22" ht="39" customHeight="1">
      <c r="A9" s="345"/>
      <c r="B9" s="348"/>
      <c r="C9" s="348"/>
      <c r="D9" s="339"/>
      <c r="E9" s="339"/>
      <c r="F9" s="352"/>
      <c r="G9" s="352"/>
      <c r="H9" s="363"/>
      <c r="I9" s="334"/>
      <c r="J9" s="335"/>
    </row>
    <row r="10" spans="1:22" ht="57.75" customHeight="1" thickBot="1">
      <c r="A10" s="346"/>
      <c r="B10" s="349"/>
      <c r="C10" s="349"/>
      <c r="D10" s="173" t="s">
        <v>47</v>
      </c>
      <c r="E10" s="173" t="s">
        <v>48</v>
      </c>
      <c r="F10" s="353"/>
      <c r="G10" s="353"/>
      <c r="H10" s="364"/>
      <c r="I10" s="336"/>
      <c r="J10" s="337"/>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30">
        <v>1197000</v>
      </c>
      <c r="J11" s="331"/>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24">
        <v>1197000</v>
      </c>
      <c r="J12" s="325"/>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24">
        <v>1197000</v>
      </c>
      <c r="J13" s="325"/>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24">
        <v>1197000</v>
      </c>
      <c r="J14" s="325"/>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24">
        <v>1197000</v>
      </c>
      <c r="J15" s="325"/>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24">
        <v>1197000</v>
      </c>
      <c r="J16" s="325"/>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24">
        <v>718200</v>
      </c>
      <c r="J17" s="325"/>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24">
        <v>718200</v>
      </c>
      <c r="J18" s="325"/>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24">
        <v>697600</v>
      </c>
      <c r="J19" s="325"/>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24">
        <v>697600</v>
      </c>
      <c r="J20" s="325"/>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24">
        <v>610500</v>
      </c>
      <c r="J21" s="325"/>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24">
        <v>610500</v>
      </c>
      <c r="J22" s="325"/>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24">
        <v>806600</v>
      </c>
      <c r="J23" s="325"/>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24">
        <v>806600</v>
      </c>
      <c r="J24" s="325"/>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24">
        <v>806600</v>
      </c>
      <c r="J25" s="325"/>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24">
        <v>806600</v>
      </c>
      <c r="J26" s="325"/>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28">
        <v>806600</v>
      </c>
      <c r="J27" s="329"/>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24">
        <v>1465200</v>
      </c>
      <c r="J28" s="325"/>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24">
        <v>1465200</v>
      </c>
      <c r="J29" s="325"/>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24">
        <v>932400</v>
      </c>
      <c r="J30" s="325"/>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24">
        <v>932400</v>
      </c>
      <c r="J31" s="325"/>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24">
        <v>932400</v>
      </c>
      <c r="J32" s="325"/>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24">
        <v>932400</v>
      </c>
      <c r="J33" s="325"/>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24">
        <v>932400</v>
      </c>
      <c r="J34" s="325"/>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24">
        <v>932400</v>
      </c>
      <c r="J35" s="325"/>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24">
        <v>1231700</v>
      </c>
      <c r="J36" s="325"/>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24">
        <v>1231700</v>
      </c>
      <c r="J37" s="325"/>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24">
        <v>1231700</v>
      </c>
      <c r="J38" s="325"/>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24">
        <v>1231700</v>
      </c>
      <c r="J39" s="325"/>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24">
        <v>904700</v>
      </c>
      <c r="J40" s="325"/>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24">
        <v>904700</v>
      </c>
      <c r="J41" s="325"/>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24">
        <v>921300</v>
      </c>
      <c r="J42" s="325"/>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24">
        <v>921300</v>
      </c>
      <c r="J43" s="325"/>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24">
        <v>468700</v>
      </c>
      <c r="J44" s="325"/>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24">
        <v>468700</v>
      </c>
      <c r="J45" s="325"/>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24">
        <v>468700</v>
      </c>
      <c r="J46" s="325"/>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24">
        <v>294300</v>
      </c>
      <c r="J47" s="325"/>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24">
        <v>294300</v>
      </c>
      <c r="J48" s="325"/>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24">
        <v>294300</v>
      </c>
      <c r="J49" s="325"/>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24">
        <v>294300</v>
      </c>
      <c r="J50" s="325"/>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24">
        <v>294300</v>
      </c>
      <c r="J51" s="325"/>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24">
        <v>1050000</v>
      </c>
      <c r="J52" s="325"/>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24">
        <v>1050000</v>
      </c>
      <c r="J53" s="325"/>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24">
        <v>1050000</v>
      </c>
      <c r="J54" s="325"/>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24">
        <v>640000</v>
      </c>
      <c r="J55" s="325"/>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24">
        <v>640000</v>
      </c>
      <c r="J56" s="325"/>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24">
        <v>640000</v>
      </c>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211</v>
      </c>
      <c r="B1" s="12"/>
      <c r="D1" s="7" t="s">
        <v>212</v>
      </c>
      <c r="F1" s="7" t="s">
        <v>213</v>
      </c>
      <c r="I1" s="64" t="s">
        <v>214</v>
      </c>
      <c r="K1" s="6" t="s">
        <v>215</v>
      </c>
    </row>
    <row r="2" spans="1:11" ht="27" thickBot="1">
      <c r="A2" s="154" t="s">
        <v>216</v>
      </c>
      <c r="B2" s="155" t="s">
        <v>217</v>
      </c>
      <c r="D2" s="8" t="s">
        <v>47</v>
      </c>
      <c r="F2" s="8" t="s">
        <v>47</v>
      </c>
      <c r="G2" s="14" t="s">
        <v>218</v>
      </c>
      <c r="I2" s="134" t="s">
        <v>219</v>
      </c>
      <c r="K2" s="19" t="s">
        <v>220</v>
      </c>
    </row>
    <row r="3" spans="1:11" ht="26.4">
      <c r="A3" s="156" t="s">
        <v>53</v>
      </c>
      <c r="B3" s="157" t="s">
        <v>221</v>
      </c>
      <c r="D3" s="9" t="s">
        <v>222</v>
      </c>
      <c r="F3" s="15" t="s">
        <v>222</v>
      </c>
      <c r="G3" s="16" t="s">
        <v>223</v>
      </c>
      <c r="I3" s="135" t="s">
        <v>224</v>
      </c>
      <c r="K3" s="20" t="s">
        <v>225</v>
      </c>
    </row>
    <row r="4" spans="1:11" ht="27" thickBot="1">
      <c r="A4" s="158" t="s">
        <v>62</v>
      </c>
      <c r="B4" s="159" t="s">
        <v>226</v>
      </c>
      <c r="D4" s="10" t="s">
        <v>227</v>
      </c>
      <c r="F4" s="10" t="s">
        <v>222</v>
      </c>
      <c r="G4" s="17" t="s">
        <v>228</v>
      </c>
      <c r="I4" s="136" t="s">
        <v>229</v>
      </c>
      <c r="K4" s="21"/>
    </row>
    <row r="5" spans="1:11" ht="13.8"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3.8"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3.8"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3.8"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340F1F-B50E-4E11-8554-342803C7871D}"/>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2025-02-13T15:00:49Z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