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ThisWorkbook"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7 指定等ガイドブック（かいごへるぷ掲載）\R6.9\訪問介護\08 様式\更新\変更後\差替え済\"/>
    </mc:Choice>
  </mc:AlternateContent>
  <xr:revisionPtr revIDLastSave="0" documentId="13_ncr:1_{FBFF0C47-AC30-4AFF-A5A9-797A4A2D5F73}" xr6:coauthVersionLast="36" xr6:coauthVersionMax="36" xr10:uidLastSave="{00000000-0000-0000-0000-000000000000}"/>
  <bookViews>
    <workbookView xWindow="765" yWindow="765" windowWidth="17010" windowHeight="11235" tabRatio="665" activeTab="1" xr2:uid="{00000000-000D-0000-FFFF-FFFF00000000}"/>
  </bookViews>
  <sheets>
    <sheet name="【記載例】訪問介護" sheetId="10" r:id="rId1"/>
    <sheet name="訪問介護（１枚版）" sheetId="1" r:id="rId2"/>
    <sheet name="記入方法" sheetId="5" r:id="rId3"/>
    <sheet name="プルダウン・リスト" sheetId="2" r:id="rId4"/>
  </sheets>
  <definedNames>
    <definedName name="_xlnm.Print_Area" localSheetId="0">【記載例】訪問介護!$A$1:$BD$50</definedName>
    <definedName name="_xlnm.Print_Area" localSheetId="2">記入方法!$A$1:$O$80</definedName>
    <definedName name="_xlnm.Print_Area" localSheetId="1">'訪問介護（１枚版）'!$A$1:$BD$50</definedName>
    <definedName name="_xlnm.Print_Titles" localSheetId="0">【記載例】訪問介護!$1:$12</definedName>
    <definedName name="_xlnm.Print_Titles" localSheetId="1">'訪問介護（１枚版）'!$1:$12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14" i="1"/>
  <c r="AU8" i="1"/>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AB49" i="10" s="1"/>
  <c r="L44" i="1"/>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<sst xmlns="http://schemas.openxmlformats.org/spreadsheetml/2006/main" count="364" uniqueCount="180">
  <si>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</si>
  <si>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</si>
  <si>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</si>
  <si>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</si>
  <si>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</si>
  <si>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</si>
  <si>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</si>
  <si>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</si>
  <si>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</si>
  <si>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</si>
  <si>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</si>
  <si>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</si>
  <si>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</si>
  <si>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</si>
  <si>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</si>
  <si>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</si>
  <si>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</si>
  <si>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</si>
  <si>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</si>
  <si>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</si>
  <si>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</si>
  <si>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</si>
  <si>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</si>
  <si>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</si>
  <si>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</si>
  <si>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</si>
  <si>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</si>
  <si>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</si>
  <si>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</si>
  <si>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</si>
  <si>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</si>
  <si>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</si>
  <si>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</si>
  <si>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</si>
  <si>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</si>
  <si>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</si>
  <si>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</si>
  <si>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</si>
  <si>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</si>
  <si>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</si>
  <si>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</si>
  <si>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</si>
  <si>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</si>
  <si>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</si>
  <si>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</si>
  <si>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</si>
  <si>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</si>
  <si>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</si>
  <si>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</si>
  <si>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</si>
  <si>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</si>
  <si>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</si>
  <si>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</si>
  <si>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</si>
  <si>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</si>
  <si>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</si>
  <si>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</si>
  <si>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</si>
  <si>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</si>
  <si>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</si>
  <si>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</si>
  <si>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</si>
  <si>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</si>
  <si>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</si>
  <si>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</si>
  <si>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</si>
  <si>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</si>
  <si>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</si>
  <si>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</si>
  <si>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</si>
  <si>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</si>
  <si>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</si>
  <si>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</si>
  <si>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</si>
  <si>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</si>
  <si>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</si>
  <si>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</si>
  <si>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</si>
  <si>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</si>
  <si>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</si>
  <si>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</si>
  <si>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</si>
  <si>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</si>
  <si>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</si>
  <si>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</si>
  <si>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</si>
  <si>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</si>
  <si>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</si>
  <si>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</si>
  <si>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</si>
  <si>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</si>
  <si>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</si>
  <si>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</si>
  <si>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</si>
  <si>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</si>
  <si>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</si>
  <si>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</si>
  <si>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</si>
  <si>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</si>
  <si>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</si>
  <si>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</si>
  <si>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</si>
  <si>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</si>
  <si>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</si>
  <si>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</si>
  <si>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</si>
  <si>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</si>
  <si>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</si>
  <si>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</si>
  <si>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</si>
  <si>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</si>
  <si>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</si>
  <si>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</si>
  <si>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</si>
  <si>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</si>
  <si>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</si>
  <si>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</si>
  <si>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</si>
  <si>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</si>
  <si>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</si>
  <si>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</si>
  <si>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</si>
  <si>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</si>
  <si>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</si>
  <si>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</si>
  <si>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</si>
  <si>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</si>
  <si>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</si>
  <si>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</si>
  <si>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</si>
  <si>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</si>
  <si>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</si>
  <si>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</si>
  <si>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</si>
  <si>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</si>
  <si>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</si>
  <si>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</si>
  <si>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</si>
  <si>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</si>
  <si>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</si>
  <si>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</si>
  <si>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</si>
  <si>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</si>
  <si>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</si>
  <si>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</si>
  <si>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</si>
  <si>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</si>
  <si>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</si>
  <si>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</si>
  <si>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</si>
  <si>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</si>
  <si>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</si>
  <si>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</si>
  <si>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</si>
  <si>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</si>
  <si>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</si>
  <si>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</si>
  <si>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</si>
  <si>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</si>
  <si>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</si>
  <si>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</si>
  <si>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</si>
  <si>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</si>
  <si>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</si>
  <si>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</si>
  <si>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</si>
  <si>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</si>
  <si>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</si>
  <si>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</si>
  <si>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</si>
  <si>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</si>
  <si>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</si>
  <si>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</si>
  <si>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</si>
  <si>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</si>
  <si>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</si>
  <si>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</si>
  <si>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</si>
  <si>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</si>
  <si>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（参考様式5）</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</si>
</sst>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1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5"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20"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20" fillId="3" borderId="51"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85" fontId="8" fillId="3" borderId="48" xfId="0" applyNumberFormat="1" applyFont="1" applyFill="1" applyBorder="1" applyAlignment="1" applyProtection="1">
      <alignment horizontal="center" vertical="center" wrapText="1"/>
    </xf>
    <xf numFmtId="185" fontId="8" fillId="3" borderId="58" xfId="0" applyNumberFormat="1" applyFont="1" applyFill="1" applyBorder="1" applyAlignment="1" applyProtection="1">
      <alignment horizontal="center" vertical="center" wrapText="1"/>
    </xf>
    <xf numFmtId="185" fontId="8" fillId="3" borderId="48" xfId="1" applyNumberFormat="1" applyFont="1" applyFill="1" applyBorder="1" applyAlignment="1" applyProtection="1">
      <alignment horizontal="center" vertical="center" wrapText="1"/>
    </xf>
    <xf numFmtId="185"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85" fontId="8" fillId="3" borderId="46"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46" xfId="1"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60" zoomScaleNormal="55" workbookViewId="0">
      <selection activeCell="C3" sqref="C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179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89" t="s">
        <v>99</v>
      </c>
      <c r="AN1" s="289"/>
      <c r="AO1" s="289"/>
      <c r="AP1" s="289"/>
      <c r="AQ1" s="289"/>
      <c r="AR1" s="289"/>
      <c r="AS1" s="289"/>
      <c r="AT1" s="289"/>
      <c r="AU1" s="289"/>
      <c r="AV1" s="289"/>
      <c r="AW1" s="289"/>
      <c r="AX1" s="289"/>
      <c r="AY1" s="289"/>
      <c r="AZ1" s="289"/>
      <c r="BA1" s="28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90">
        <v>6</v>
      </c>
      <c r="V2" s="290"/>
      <c r="W2" s="39" t="s">
        <v>17</v>
      </c>
      <c r="X2" s="291">
        <f>IF(U2=0,"",YEAR(DATE(2018+U2,1,1)))</f>
        <v>2024</v>
      </c>
      <c r="Y2" s="291"/>
      <c r="Z2" s="41" t="s">
        <v>21</v>
      </c>
      <c r="AA2" s="41" t="s">
        <v>22</v>
      </c>
      <c r="AB2" s="290">
        <v>10</v>
      </c>
      <c r="AC2" s="290"/>
      <c r="AD2" s="41" t="s">
        <v>23</v>
      </c>
      <c r="AE2" s="41"/>
      <c r="AF2" s="41"/>
      <c r="AG2" s="41"/>
      <c r="AH2" s="41"/>
      <c r="AI2" s="41"/>
      <c r="AJ2" s="40"/>
      <c r="AK2" s="39" t="s">
        <v>18</v>
      </c>
      <c r="AL2" s="39" t="s">
        <v>17</v>
      </c>
      <c r="AM2" s="290"/>
      <c r="AN2" s="290"/>
      <c r="AO2" s="290"/>
      <c r="AP2" s="290"/>
      <c r="AQ2" s="290"/>
      <c r="AR2" s="290"/>
      <c r="AS2" s="290"/>
      <c r="AT2" s="290"/>
      <c r="AU2" s="290"/>
      <c r="AV2" s="290"/>
      <c r="AW2" s="290"/>
      <c r="AX2" s="290"/>
      <c r="AY2" s="290"/>
      <c r="AZ2" s="290"/>
      <c r="BA2" s="29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109</v>
      </c>
      <c r="AZ3" s="292" t="s">
        <v>158</v>
      </c>
      <c r="BA3" s="292"/>
      <c r="BB3" s="292"/>
      <c r="BC3" s="29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149</v>
      </c>
      <c r="AZ4" s="292" t="s">
        <v>150</v>
      </c>
      <c r="BA4" s="292"/>
      <c r="BB4" s="292"/>
      <c r="BC4" s="29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80</v>
      </c>
      <c r="AK5" s="60"/>
      <c r="AL5" s="60"/>
      <c r="AM5" s="60"/>
      <c r="AN5" s="60"/>
      <c r="AO5" s="60"/>
      <c r="AP5" s="60"/>
      <c r="AQ5" s="60"/>
      <c r="AR5" s="49"/>
      <c r="AS5" s="49"/>
      <c r="AT5" s="61"/>
      <c r="AU5" s="60"/>
      <c r="AV5" s="283">
        <v>40</v>
      </c>
      <c r="AW5" s="284"/>
      <c r="AX5" s="61" t="s">
        <v>24</v>
      </c>
      <c r="AY5" s="60"/>
      <c r="AZ5" s="285">
        <v>160</v>
      </c>
      <c r="BA5" s="286"/>
      <c r="BB5" s="61" t="s">
        <v>130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87">
        <f>DAY(EOMONTH(DATE(X2,AB2,1),0))</f>
        <v>31</v>
      </c>
      <c r="BA6" s="288"/>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66" t="s">
        <v>27</v>
      </c>
      <c r="C8" s="269" t="s">
        <v>87</v>
      </c>
      <c r="D8" s="270"/>
      <c r="E8" s="275" t="s">
        <v>88</v>
      </c>
      <c r="F8" s="270"/>
      <c r="G8" s="275" t="s">
        <v>89</v>
      </c>
      <c r="H8" s="269"/>
      <c r="I8" s="269"/>
      <c r="J8" s="269"/>
      <c r="K8" s="270"/>
      <c r="L8" s="275" t="s">
        <v>90</v>
      </c>
      <c r="M8" s="269"/>
      <c r="N8" s="269"/>
      <c r="O8" s="278"/>
      <c r="P8" s="281" t="s">
        <v>168</v>
      </c>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53" t="str">
        <f>IF(AZ3="４週","(9)1～4週目の勤務時間数合計","(9)1か月の勤務時間数合計")</f>
        <v>(9)1～4週目の勤務時間数合計</v>
      </c>
      <c r="AV8" s="254"/>
      <c r="AW8" s="253" t="s">
        <v>91</v>
      </c>
      <c r="AX8" s="254"/>
      <c r="AY8" s="261" t="s">
        <v>167</v>
      </c>
      <c r="AZ8" s="261"/>
      <c r="BA8" s="261"/>
      <c r="BB8" s="261"/>
      <c r="BC8" s="261"/>
      <c r="BD8" s="261"/>
    </row>
    <row r="9" spans="1:57" ht="20.25" customHeight="1" thickBot="1" x14ac:dyDescent="0.45">
      <c r="A9" s="71"/>
      <c r="B9" s="267"/>
      <c r="C9" s="271"/>
      <c r="D9" s="272"/>
      <c r="E9" s="276"/>
      <c r="F9" s="272"/>
      <c r="G9" s="276"/>
      <c r="H9" s="271"/>
      <c r="I9" s="271"/>
      <c r="J9" s="271"/>
      <c r="K9" s="272"/>
      <c r="L9" s="276"/>
      <c r="M9" s="271"/>
      <c r="N9" s="271"/>
      <c r="O9" s="279"/>
      <c r="P9" s="263" t="s">
        <v>11</v>
      </c>
      <c r="Q9" s="264"/>
      <c r="R9" s="264"/>
      <c r="S9" s="264"/>
      <c r="T9" s="264"/>
      <c r="U9" s="264"/>
      <c r="V9" s="265"/>
      <c r="W9" s="263" t="s">
        <v>12</v>
      </c>
      <c r="X9" s="264"/>
      <c r="Y9" s="264"/>
      <c r="Z9" s="264"/>
      <c r="AA9" s="264"/>
      <c r="AB9" s="264"/>
      <c r="AC9" s="265"/>
      <c r="AD9" s="263" t="s">
        <v>13</v>
      </c>
      <c r="AE9" s="264"/>
      <c r="AF9" s="264"/>
      <c r="AG9" s="264"/>
      <c r="AH9" s="264"/>
      <c r="AI9" s="264"/>
      <c r="AJ9" s="265"/>
      <c r="AK9" s="263" t="s">
        <v>14</v>
      </c>
      <c r="AL9" s="264"/>
      <c r="AM9" s="264"/>
      <c r="AN9" s="264"/>
      <c r="AO9" s="264"/>
      <c r="AP9" s="264"/>
      <c r="AQ9" s="265"/>
      <c r="AR9" s="263" t="s">
        <v>15</v>
      </c>
      <c r="AS9" s="264"/>
      <c r="AT9" s="265"/>
      <c r="AU9" s="255"/>
      <c r="AV9" s="256"/>
      <c r="AW9" s="255"/>
      <c r="AX9" s="256"/>
      <c r="AY9" s="261"/>
      <c r="AZ9" s="261"/>
      <c r="BA9" s="261"/>
      <c r="BB9" s="261"/>
      <c r="BC9" s="261"/>
      <c r="BD9" s="261"/>
    </row>
    <row r="10" spans="1:57" ht="20.25" customHeight="1" thickBot="1" x14ac:dyDescent="0.45">
      <c r="A10" s="71"/>
      <c r="B10" s="267"/>
      <c r="C10" s="271"/>
      <c r="D10" s="272"/>
      <c r="E10" s="276"/>
      <c r="F10" s="272"/>
      <c r="G10" s="276"/>
      <c r="H10" s="271"/>
      <c r="I10" s="271"/>
      <c r="J10" s="271"/>
      <c r="K10" s="272"/>
      <c r="L10" s="276"/>
      <c r="M10" s="271"/>
      <c r="N10" s="271"/>
      <c r="O10" s="279"/>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255"/>
      <c r="AV10" s="256"/>
      <c r="AW10" s="255"/>
      <c r="AX10" s="256"/>
      <c r="AY10" s="261"/>
      <c r="AZ10" s="261"/>
      <c r="BA10" s="261"/>
      <c r="BB10" s="261"/>
      <c r="BC10" s="261"/>
      <c r="BD10" s="261"/>
    </row>
    <row r="11" spans="1:57" ht="20.25" hidden="1" customHeight="1" thickBot="1" x14ac:dyDescent="0.45">
      <c r="A11" s="71"/>
      <c r="B11" s="267"/>
      <c r="C11" s="271"/>
      <c r="D11" s="272"/>
      <c r="E11" s="276"/>
      <c r="F11" s="272"/>
      <c r="G11" s="276"/>
      <c r="H11" s="271"/>
      <c r="I11" s="271"/>
      <c r="J11" s="271"/>
      <c r="K11" s="272"/>
      <c r="L11" s="276"/>
      <c r="M11" s="271"/>
      <c r="N11" s="271"/>
      <c r="O11" s="279"/>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1">
        <f>IF(AT10=31,WEEKDAY(DATE($X$2,$AB$2,31)),0)</f>
        <v>0</v>
      </c>
      <c r="AU11" s="257"/>
      <c r="AV11" s="258"/>
      <c r="AW11" s="257"/>
      <c r="AX11" s="258"/>
      <c r="AY11" s="262"/>
      <c r="AZ11" s="262"/>
      <c r="BA11" s="262"/>
      <c r="BB11" s="262"/>
      <c r="BC11" s="262"/>
      <c r="BD11" s="262"/>
    </row>
    <row r="12" spans="1:57" ht="20.25" customHeight="1" thickBot="1" x14ac:dyDescent="0.45">
      <c r="A12" s="71"/>
      <c r="B12" s="268"/>
      <c r="C12" s="273"/>
      <c r="D12" s="274"/>
      <c r="E12" s="277"/>
      <c r="F12" s="274"/>
      <c r="G12" s="277"/>
      <c r="H12" s="273"/>
      <c r="I12" s="273"/>
      <c r="J12" s="273"/>
      <c r="K12" s="274"/>
      <c r="L12" s="277"/>
      <c r="M12" s="273"/>
      <c r="N12" s="273"/>
      <c r="O12" s="280"/>
      <c r="P12" s="92" t="str">
        <f>IF(P11=1,"日",IF(P11=2,"月",IF(P11=3,"火",IF(P11=4,"水",IF(P11=5,"木",IF(P11=6,"金","土"))))))</f>
        <v>火</v>
      </c>
      <c r="Q12" s="93" t="str">
        <f t="shared" ref="Q12:AQ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si="0"/>
        <v>火</v>
      </c>
      <c r="X12" s="93" t="str">
        <f t="shared" si="0"/>
        <v>水</v>
      </c>
      <c r="Y12" s="93" t="str">
        <f t="shared" si="0"/>
        <v>木</v>
      </c>
      <c r="Z12" s="93" t="str">
        <f t="shared" si="0"/>
        <v>金</v>
      </c>
      <c r="AA12" s="93" t="str">
        <f t="shared" si="0"/>
        <v>土</v>
      </c>
      <c r="AB12" s="93" t="str">
        <f t="shared" si="0"/>
        <v>日</v>
      </c>
      <c r="AC12" s="94" t="str">
        <f t="shared" si="0"/>
        <v>月</v>
      </c>
      <c r="AD12" s="92" t="str">
        <f t="shared" si="0"/>
        <v>火</v>
      </c>
      <c r="AE12" s="93" t="str">
        <f t="shared" si="0"/>
        <v>水</v>
      </c>
      <c r="AF12" s="93" t="str">
        <f t="shared" si="0"/>
        <v>木</v>
      </c>
      <c r="AG12" s="93" t="str">
        <f t="shared" si="0"/>
        <v>金</v>
      </c>
      <c r="AH12" s="93" t="str">
        <f t="shared" si="0"/>
        <v>土</v>
      </c>
      <c r="AI12" s="93" t="str">
        <f t="shared" si="0"/>
        <v>日</v>
      </c>
      <c r="AJ12" s="94" t="str">
        <f t="shared" si="0"/>
        <v>月</v>
      </c>
      <c r="AK12" s="92" t="str">
        <f t="shared" si="0"/>
        <v>火</v>
      </c>
      <c r="AL12" s="93" t="str">
        <f t="shared" si="0"/>
        <v>水</v>
      </c>
      <c r="AM12" s="93" t="str">
        <f t="shared" si="0"/>
        <v>木</v>
      </c>
      <c r="AN12" s="93" t="str">
        <f t="shared" si="0"/>
        <v>金</v>
      </c>
      <c r="AO12" s="93" t="str">
        <f t="shared" si="0"/>
        <v>土</v>
      </c>
      <c r="AP12" s="93" t="str">
        <f t="shared" si="0"/>
        <v>日</v>
      </c>
      <c r="AQ12" s="94" t="str">
        <f t="shared" si="0"/>
        <v>月</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259"/>
      <c r="AV12" s="260"/>
      <c r="AW12" s="259"/>
      <c r="AX12" s="260"/>
      <c r="AY12" s="262"/>
      <c r="AZ12" s="262"/>
      <c r="BA12" s="262"/>
      <c r="BB12" s="262"/>
      <c r="BC12" s="262"/>
      <c r="BD12" s="262"/>
    </row>
    <row r="13" spans="1:57" ht="39.950000000000003" customHeight="1" x14ac:dyDescent="0.4">
      <c r="A13" s="71"/>
      <c r="B13" s="86">
        <v>1</v>
      </c>
      <c r="C13" s="239" t="s">
        <v>2</v>
      </c>
      <c r="D13" s="240"/>
      <c r="E13" s="241" t="s">
        <v>100</v>
      </c>
      <c r="F13" s="242"/>
      <c r="G13" s="243" t="s">
        <v>101</v>
      </c>
      <c r="H13" s="244"/>
      <c r="I13" s="244"/>
      <c r="J13" s="244"/>
      <c r="K13" s="245"/>
      <c r="L13" s="246" t="s">
        <v>102</v>
      </c>
      <c r="M13" s="247"/>
      <c r="N13" s="247"/>
      <c r="O13" s="248"/>
      <c r="P13" s="144">
        <v>8</v>
      </c>
      <c r="Q13" s="145">
        <v>8</v>
      </c>
      <c r="R13" s="145">
        <v>8</v>
      </c>
      <c r="S13" s="145"/>
      <c r="T13" s="145"/>
      <c r="U13" s="145">
        <v>8</v>
      </c>
      <c r="V13" s="146">
        <v>8</v>
      </c>
      <c r="W13" s="144">
        <v>8</v>
      </c>
      <c r="X13" s="145">
        <v>8</v>
      </c>
      <c r="Y13" s="145">
        <v>8</v>
      </c>
      <c r="Z13" s="145"/>
      <c r="AA13" s="145"/>
      <c r="AB13" s="145">
        <v>8</v>
      </c>
      <c r="AC13" s="146">
        <v>8</v>
      </c>
      <c r="AD13" s="144">
        <v>8</v>
      </c>
      <c r="AE13" s="145">
        <v>8</v>
      </c>
      <c r="AF13" s="145">
        <v>8</v>
      </c>
      <c r="AG13" s="145"/>
      <c r="AH13" s="145"/>
      <c r="AI13" s="145">
        <v>8</v>
      </c>
      <c r="AJ13" s="146">
        <v>8</v>
      </c>
      <c r="AK13" s="144">
        <v>8</v>
      </c>
      <c r="AL13" s="145">
        <v>8</v>
      </c>
      <c r="AM13" s="145">
        <v>8</v>
      </c>
      <c r="AN13" s="145"/>
      <c r="AO13" s="145"/>
      <c r="AP13" s="145">
        <v>8</v>
      </c>
      <c r="AQ13" s="146">
        <v>8</v>
      </c>
      <c r="AR13" s="144"/>
      <c r="AS13" s="145"/>
      <c r="AT13" s="146"/>
      <c r="AU13" s="249">
        <f>IF($AZ$3="４週",SUM(P13:AQ13),IF($AZ$3="暦月",SUM(P13:AT13),""))</f>
        <v>160</v>
      </c>
      <c r="AV13" s="250"/>
      <c r="AW13" s="251">
        <f t="shared" ref="AW13:AW30" si="1">IF($AZ$3="４週",AU13/4,IF($AZ$3="暦月",AU13/($AZ$6/7),""))</f>
        <v>40</v>
      </c>
      <c r="AX13" s="252"/>
      <c r="AY13" s="236"/>
      <c r="AZ13" s="237"/>
      <c r="BA13" s="237"/>
      <c r="BB13" s="237"/>
      <c r="BC13" s="237"/>
      <c r="BD13" s="238"/>
    </row>
    <row r="14" spans="1:57" ht="39.950000000000003" customHeight="1" x14ac:dyDescent="0.4">
      <c r="A14" s="71"/>
      <c r="B14" s="87">
        <f t="shared" ref="B14:B30" si="2">B13+1</f>
        <v>2</v>
      </c>
      <c r="C14" s="222" t="s">
        <v>42</v>
      </c>
      <c r="D14" s="223"/>
      <c r="E14" s="224" t="s">
        <v>100</v>
      </c>
      <c r="F14" s="225"/>
      <c r="G14" s="226" t="s">
        <v>3</v>
      </c>
      <c r="H14" s="227"/>
      <c r="I14" s="227"/>
      <c r="J14" s="227"/>
      <c r="K14" s="228"/>
      <c r="L14" s="229" t="s">
        <v>159</v>
      </c>
      <c r="M14" s="230"/>
      <c r="N14" s="230"/>
      <c r="O14" s="231"/>
      <c r="P14" s="147">
        <v>8</v>
      </c>
      <c r="Q14" s="148">
        <v>8</v>
      </c>
      <c r="R14" s="148"/>
      <c r="S14" s="148">
        <v>8</v>
      </c>
      <c r="T14" s="148">
        <v>8</v>
      </c>
      <c r="U14" s="148">
        <v>8</v>
      </c>
      <c r="V14" s="149"/>
      <c r="W14" s="147">
        <v>8</v>
      </c>
      <c r="X14" s="148">
        <v>8</v>
      </c>
      <c r="Y14" s="148"/>
      <c r="Z14" s="148">
        <v>8</v>
      </c>
      <c r="AA14" s="148">
        <v>8</v>
      </c>
      <c r="AB14" s="148">
        <v>8</v>
      </c>
      <c r="AC14" s="149"/>
      <c r="AD14" s="147">
        <v>8</v>
      </c>
      <c r="AE14" s="148">
        <v>8</v>
      </c>
      <c r="AF14" s="148"/>
      <c r="AG14" s="148">
        <v>8</v>
      </c>
      <c r="AH14" s="148">
        <v>8</v>
      </c>
      <c r="AI14" s="148">
        <v>8</v>
      </c>
      <c r="AJ14" s="149"/>
      <c r="AK14" s="147">
        <v>8</v>
      </c>
      <c r="AL14" s="148">
        <v>8</v>
      </c>
      <c r="AM14" s="148"/>
      <c r="AN14" s="148">
        <v>8</v>
      </c>
      <c r="AO14" s="148">
        <v>8</v>
      </c>
      <c r="AP14" s="148">
        <v>8</v>
      </c>
      <c r="AQ14" s="149"/>
      <c r="AR14" s="147"/>
      <c r="AS14" s="148"/>
      <c r="AT14" s="149"/>
      <c r="AU14" s="232">
        <f>IF($AZ$3="４週",SUM(P14:AQ14),IF($AZ$3="暦月",SUM(P14:AT14),""))</f>
        <v>160</v>
      </c>
      <c r="AV14" s="233"/>
      <c r="AW14" s="234">
        <f t="shared" si="1"/>
        <v>40</v>
      </c>
      <c r="AX14" s="235"/>
      <c r="AY14" s="202"/>
      <c r="AZ14" s="203"/>
      <c r="BA14" s="203"/>
      <c r="BB14" s="203"/>
      <c r="BC14" s="203"/>
      <c r="BD14" s="204"/>
    </row>
    <row r="15" spans="1:57" ht="39.950000000000003" customHeight="1" x14ac:dyDescent="0.4">
      <c r="A15" s="71"/>
      <c r="B15" s="87">
        <f t="shared" si="2"/>
        <v>3</v>
      </c>
      <c r="C15" s="222" t="s">
        <v>43</v>
      </c>
      <c r="D15" s="223"/>
      <c r="E15" s="224" t="s">
        <v>100</v>
      </c>
      <c r="F15" s="225"/>
      <c r="G15" s="226" t="s">
        <v>120</v>
      </c>
      <c r="H15" s="227"/>
      <c r="I15" s="227"/>
      <c r="J15" s="227"/>
      <c r="K15" s="228"/>
      <c r="L15" s="229" t="s">
        <v>121</v>
      </c>
      <c r="M15" s="230"/>
      <c r="N15" s="230"/>
      <c r="O15" s="231"/>
      <c r="P15" s="147"/>
      <c r="Q15" s="148">
        <v>8</v>
      </c>
      <c r="R15" s="148">
        <v>8</v>
      </c>
      <c r="S15" s="148"/>
      <c r="T15" s="148">
        <v>8</v>
      </c>
      <c r="U15" s="148">
        <v>8</v>
      </c>
      <c r="V15" s="149">
        <v>8</v>
      </c>
      <c r="W15" s="147"/>
      <c r="X15" s="148">
        <v>8</v>
      </c>
      <c r="Y15" s="148">
        <v>8</v>
      </c>
      <c r="Z15" s="148"/>
      <c r="AA15" s="148">
        <v>8</v>
      </c>
      <c r="AB15" s="148">
        <v>8</v>
      </c>
      <c r="AC15" s="149">
        <v>8</v>
      </c>
      <c r="AD15" s="147"/>
      <c r="AE15" s="148">
        <v>8</v>
      </c>
      <c r="AF15" s="148">
        <v>8</v>
      </c>
      <c r="AG15" s="148"/>
      <c r="AH15" s="148">
        <v>8</v>
      </c>
      <c r="AI15" s="148">
        <v>8</v>
      </c>
      <c r="AJ15" s="149">
        <v>8</v>
      </c>
      <c r="AK15" s="147"/>
      <c r="AL15" s="148">
        <v>8</v>
      </c>
      <c r="AM15" s="148">
        <v>8</v>
      </c>
      <c r="AN15" s="148"/>
      <c r="AO15" s="148">
        <v>8</v>
      </c>
      <c r="AP15" s="148">
        <v>8</v>
      </c>
      <c r="AQ15" s="149">
        <v>8</v>
      </c>
      <c r="AR15" s="147"/>
      <c r="AS15" s="148"/>
      <c r="AT15" s="149"/>
      <c r="AU15" s="232">
        <f>IF($AZ$3="４週",SUM(P15:AQ15),IF($AZ$3="暦月",SUM(P15:AT15),""))</f>
        <v>160</v>
      </c>
      <c r="AV15" s="233"/>
      <c r="AW15" s="234">
        <f t="shared" si="1"/>
        <v>40</v>
      </c>
      <c r="AX15" s="235"/>
      <c r="AY15" s="202"/>
      <c r="AZ15" s="203"/>
      <c r="BA15" s="203"/>
      <c r="BB15" s="203"/>
      <c r="BC15" s="203"/>
      <c r="BD15" s="204"/>
    </row>
    <row r="16" spans="1:57" ht="39.950000000000003" customHeight="1" x14ac:dyDescent="0.4">
      <c r="A16" s="71"/>
      <c r="B16" s="87">
        <f t="shared" si="2"/>
        <v>4</v>
      </c>
      <c r="C16" s="222" t="s">
        <v>42</v>
      </c>
      <c r="D16" s="223"/>
      <c r="E16" s="224" t="s">
        <v>103</v>
      </c>
      <c r="F16" s="225"/>
      <c r="G16" s="226" t="s">
        <v>116</v>
      </c>
      <c r="H16" s="227"/>
      <c r="I16" s="227"/>
      <c r="J16" s="227"/>
      <c r="K16" s="228"/>
      <c r="L16" s="229" t="s">
        <v>123</v>
      </c>
      <c r="M16" s="230"/>
      <c r="N16" s="230"/>
      <c r="O16" s="231"/>
      <c r="P16" s="147">
        <v>4</v>
      </c>
      <c r="Q16" s="148">
        <v>4</v>
      </c>
      <c r="R16" s="148"/>
      <c r="S16" s="148"/>
      <c r="T16" s="148">
        <v>4</v>
      </c>
      <c r="U16" s="148">
        <v>4</v>
      </c>
      <c r="V16" s="149">
        <v>4</v>
      </c>
      <c r="W16" s="147">
        <v>4</v>
      </c>
      <c r="X16" s="148">
        <v>4</v>
      </c>
      <c r="Y16" s="148"/>
      <c r="Z16" s="148"/>
      <c r="AA16" s="148">
        <v>4</v>
      </c>
      <c r="AB16" s="148">
        <v>4</v>
      </c>
      <c r="AC16" s="149">
        <v>4</v>
      </c>
      <c r="AD16" s="147">
        <v>4</v>
      </c>
      <c r="AE16" s="148">
        <v>4</v>
      </c>
      <c r="AF16" s="148"/>
      <c r="AG16" s="148"/>
      <c r="AH16" s="148">
        <v>4</v>
      </c>
      <c r="AI16" s="148">
        <v>4</v>
      </c>
      <c r="AJ16" s="149">
        <v>4</v>
      </c>
      <c r="AK16" s="147">
        <v>4</v>
      </c>
      <c r="AL16" s="148">
        <v>4</v>
      </c>
      <c r="AM16" s="148"/>
      <c r="AN16" s="148"/>
      <c r="AO16" s="148">
        <v>4</v>
      </c>
      <c r="AP16" s="148">
        <v>4</v>
      </c>
      <c r="AQ16" s="149">
        <v>4</v>
      </c>
      <c r="AR16" s="147"/>
      <c r="AS16" s="148"/>
      <c r="AT16" s="149"/>
      <c r="AU16" s="232">
        <f>IF($AZ$3="４週",SUM(P16:AQ16),IF($AZ$3="暦月",SUM(P16:AT16),""))</f>
        <v>80</v>
      </c>
      <c r="AV16" s="233"/>
      <c r="AW16" s="234">
        <f t="shared" si="1"/>
        <v>20</v>
      </c>
      <c r="AX16" s="235"/>
      <c r="AY16" s="202"/>
      <c r="AZ16" s="203"/>
      <c r="BA16" s="203"/>
      <c r="BB16" s="203"/>
      <c r="BC16" s="203"/>
      <c r="BD16" s="204"/>
    </row>
    <row r="17" spans="1:56" ht="39.950000000000003" customHeight="1" x14ac:dyDescent="0.4">
      <c r="A17" s="71"/>
      <c r="B17" s="87">
        <f t="shared" si="2"/>
        <v>5</v>
      </c>
      <c r="C17" s="222" t="s">
        <v>42</v>
      </c>
      <c r="D17" s="223"/>
      <c r="E17" s="224" t="s">
        <v>103</v>
      </c>
      <c r="F17" s="225"/>
      <c r="G17" s="226" t="s">
        <v>116</v>
      </c>
      <c r="H17" s="227"/>
      <c r="I17" s="227"/>
      <c r="J17" s="227"/>
      <c r="K17" s="228"/>
      <c r="L17" s="229" t="s">
        <v>122</v>
      </c>
      <c r="M17" s="230"/>
      <c r="N17" s="230"/>
      <c r="O17" s="231"/>
      <c r="P17" s="147">
        <v>4</v>
      </c>
      <c r="Q17" s="148">
        <v>4</v>
      </c>
      <c r="R17" s="148"/>
      <c r="S17" s="148"/>
      <c r="T17" s="148">
        <v>4</v>
      </c>
      <c r="U17" s="148">
        <v>4</v>
      </c>
      <c r="V17" s="149">
        <v>4</v>
      </c>
      <c r="W17" s="147">
        <v>4</v>
      </c>
      <c r="X17" s="148">
        <v>4</v>
      </c>
      <c r="Y17" s="148"/>
      <c r="Z17" s="148"/>
      <c r="AA17" s="148">
        <v>4</v>
      </c>
      <c r="AB17" s="148">
        <v>4</v>
      </c>
      <c r="AC17" s="149">
        <v>4</v>
      </c>
      <c r="AD17" s="147">
        <v>4</v>
      </c>
      <c r="AE17" s="148">
        <v>4</v>
      </c>
      <c r="AF17" s="148"/>
      <c r="AG17" s="148"/>
      <c r="AH17" s="148">
        <v>4</v>
      </c>
      <c r="AI17" s="148">
        <v>4</v>
      </c>
      <c r="AJ17" s="149">
        <v>4</v>
      </c>
      <c r="AK17" s="147">
        <v>4</v>
      </c>
      <c r="AL17" s="148">
        <v>4</v>
      </c>
      <c r="AM17" s="148"/>
      <c r="AN17" s="148"/>
      <c r="AO17" s="148">
        <v>4</v>
      </c>
      <c r="AP17" s="148">
        <v>4</v>
      </c>
      <c r="AQ17" s="149">
        <v>4</v>
      </c>
      <c r="AR17" s="147"/>
      <c r="AS17" s="148"/>
      <c r="AT17" s="149"/>
      <c r="AU17" s="232">
        <f t="shared" ref="AU17:AU30" si="3">IF($AZ$3="４週",SUM(P17:AQ17),IF($AZ$3="暦月",SUM(P17:AT17),""))</f>
        <v>80</v>
      </c>
      <c r="AV17" s="233"/>
      <c r="AW17" s="234">
        <f t="shared" si="1"/>
        <v>20</v>
      </c>
      <c r="AX17" s="235"/>
      <c r="AY17" s="202"/>
      <c r="AZ17" s="203"/>
      <c r="BA17" s="203"/>
      <c r="BB17" s="203"/>
      <c r="BC17" s="203"/>
      <c r="BD17" s="204"/>
    </row>
    <row r="18" spans="1:56" ht="39.950000000000003" customHeight="1" x14ac:dyDescent="0.4">
      <c r="A18" s="71"/>
      <c r="B18" s="87">
        <f t="shared" si="2"/>
        <v>6</v>
      </c>
      <c r="C18" s="222" t="s">
        <v>42</v>
      </c>
      <c r="D18" s="223"/>
      <c r="E18" s="224" t="s">
        <v>103</v>
      </c>
      <c r="F18" s="225"/>
      <c r="G18" s="226" t="s">
        <v>116</v>
      </c>
      <c r="H18" s="227"/>
      <c r="I18" s="227"/>
      <c r="J18" s="227"/>
      <c r="K18" s="228"/>
      <c r="L18" s="229" t="s">
        <v>161</v>
      </c>
      <c r="M18" s="230"/>
      <c r="N18" s="230"/>
      <c r="O18" s="231"/>
      <c r="P18" s="147"/>
      <c r="Q18" s="148">
        <v>4</v>
      </c>
      <c r="R18" s="148">
        <v>4</v>
      </c>
      <c r="S18" s="148">
        <v>4</v>
      </c>
      <c r="T18" s="148">
        <v>4</v>
      </c>
      <c r="U18" s="148"/>
      <c r="V18" s="149">
        <v>4</v>
      </c>
      <c r="W18" s="147"/>
      <c r="X18" s="148">
        <v>4</v>
      </c>
      <c r="Y18" s="148">
        <v>4</v>
      </c>
      <c r="Z18" s="148">
        <v>4</v>
      </c>
      <c r="AA18" s="148">
        <v>4</v>
      </c>
      <c r="AB18" s="148"/>
      <c r="AC18" s="149">
        <v>4</v>
      </c>
      <c r="AD18" s="147"/>
      <c r="AE18" s="148">
        <v>4</v>
      </c>
      <c r="AF18" s="148">
        <v>4</v>
      </c>
      <c r="AG18" s="148">
        <v>4</v>
      </c>
      <c r="AH18" s="148">
        <v>4</v>
      </c>
      <c r="AI18" s="148"/>
      <c r="AJ18" s="149">
        <v>4</v>
      </c>
      <c r="AK18" s="147"/>
      <c r="AL18" s="148">
        <v>4</v>
      </c>
      <c r="AM18" s="148">
        <v>4</v>
      </c>
      <c r="AN18" s="148">
        <v>4</v>
      </c>
      <c r="AO18" s="148">
        <v>4</v>
      </c>
      <c r="AP18" s="148"/>
      <c r="AQ18" s="149">
        <v>4</v>
      </c>
      <c r="AR18" s="147"/>
      <c r="AS18" s="148"/>
      <c r="AT18" s="149"/>
      <c r="AU18" s="232">
        <f t="shared" si="3"/>
        <v>80</v>
      </c>
      <c r="AV18" s="233"/>
      <c r="AW18" s="234">
        <f t="shared" si="1"/>
        <v>20</v>
      </c>
      <c r="AX18" s="235"/>
      <c r="AY18" s="202"/>
      <c r="AZ18" s="203"/>
      <c r="BA18" s="203"/>
      <c r="BB18" s="203"/>
      <c r="BC18" s="203"/>
      <c r="BD18" s="204"/>
    </row>
    <row r="19" spans="1:56" ht="39.950000000000003" customHeight="1" x14ac:dyDescent="0.4">
      <c r="A19" s="71"/>
      <c r="B19" s="87">
        <f t="shared" si="2"/>
        <v>7</v>
      </c>
      <c r="C19" s="222" t="s">
        <v>42</v>
      </c>
      <c r="D19" s="223"/>
      <c r="E19" s="224" t="s">
        <v>103</v>
      </c>
      <c r="F19" s="225"/>
      <c r="G19" s="226" t="s">
        <v>116</v>
      </c>
      <c r="H19" s="227"/>
      <c r="I19" s="227"/>
      <c r="J19" s="227"/>
      <c r="K19" s="228"/>
      <c r="L19" s="229" t="s">
        <v>134</v>
      </c>
      <c r="M19" s="230"/>
      <c r="N19" s="230"/>
      <c r="O19" s="231"/>
      <c r="P19" s="147">
        <v>4</v>
      </c>
      <c r="Q19" s="148"/>
      <c r="R19" s="148">
        <v>4</v>
      </c>
      <c r="S19" s="148">
        <v>4</v>
      </c>
      <c r="T19" s="148"/>
      <c r="U19" s="148">
        <v>4</v>
      </c>
      <c r="V19" s="149">
        <v>4</v>
      </c>
      <c r="W19" s="147">
        <v>4</v>
      </c>
      <c r="X19" s="148"/>
      <c r="Y19" s="148">
        <v>4</v>
      </c>
      <c r="Z19" s="148">
        <v>4</v>
      </c>
      <c r="AA19" s="148"/>
      <c r="AB19" s="148"/>
      <c r="AC19" s="149">
        <v>4</v>
      </c>
      <c r="AD19" s="147">
        <v>4</v>
      </c>
      <c r="AE19" s="148"/>
      <c r="AF19" s="148">
        <v>4</v>
      </c>
      <c r="AG19" s="148">
        <v>4</v>
      </c>
      <c r="AH19" s="148"/>
      <c r="AI19" s="148"/>
      <c r="AJ19" s="149">
        <v>4</v>
      </c>
      <c r="AK19" s="147">
        <v>4</v>
      </c>
      <c r="AL19" s="148"/>
      <c r="AM19" s="148">
        <v>4</v>
      </c>
      <c r="AN19" s="148">
        <v>4</v>
      </c>
      <c r="AO19" s="148"/>
      <c r="AP19" s="148"/>
      <c r="AQ19" s="149">
        <v>4</v>
      </c>
      <c r="AR19" s="147"/>
      <c r="AS19" s="148"/>
      <c r="AT19" s="149"/>
      <c r="AU19" s="232">
        <f>IF($AZ$3="４週",SUM(P19:AQ19),IF($AZ$3="暦月",SUM(P19:AT19),""))</f>
        <v>68</v>
      </c>
      <c r="AV19" s="233"/>
      <c r="AW19" s="234">
        <f t="shared" si="1"/>
        <v>17</v>
      </c>
      <c r="AX19" s="235"/>
      <c r="AY19" s="202"/>
      <c r="AZ19" s="203"/>
      <c r="BA19" s="203"/>
      <c r="BB19" s="203"/>
      <c r="BC19" s="203"/>
      <c r="BD19" s="204"/>
    </row>
    <row r="20" spans="1:56" ht="39.950000000000003" customHeight="1" x14ac:dyDescent="0.4">
      <c r="A20" s="71"/>
      <c r="B20" s="87">
        <f t="shared" si="2"/>
        <v>8</v>
      </c>
      <c r="C20" s="222" t="s">
        <v>42</v>
      </c>
      <c r="D20" s="223"/>
      <c r="E20" s="224" t="s">
        <v>103</v>
      </c>
      <c r="F20" s="225"/>
      <c r="G20" s="226" t="s">
        <v>116</v>
      </c>
      <c r="H20" s="227"/>
      <c r="I20" s="227"/>
      <c r="J20" s="227"/>
      <c r="K20" s="228"/>
      <c r="L20" s="229" t="s">
        <v>135</v>
      </c>
      <c r="M20" s="230"/>
      <c r="N20" s="230"/>
      <c r="O20" s="231"/>
      <c r="P20" s="147">
        <v>4</v>
      </c>
      <c r="Q20" s="148"/>
      <c r="R20" s="148">
        <v>4</v>
      </c>
      <c r="S20" s="148">
        <v>4</v>
      </c>
      <c r="T20" s="148"/>
      <c r="U20" s="148"/>
      <c r="V20" s="149">
        <v>4</v>
      </c>
      <c r="W20" s="147">
        <v>4</v>
      </c>
      <c r="X20" s="148"/>
      <c r="Y20" s="148">
        <v>4</v>
      </c>
      <c r="Z20" s="148">
        <v>4</v>
      </c>
      <c r="AA20" s="148"/>
      <c r="AB20" s="148"/>
      <c r="AC20" s="149">
        <v>4</v>
      </c>
      <c r="AD20" s="147">
        <v>4</v>
      </c>
      <c r="AE20" s="148"/>
      <c r="AF20" s="148">
        <v>4</v>
      </c>
      <c r="AG20" s="148">
        <v>4</v>
      </c>
      <c r="AH20" s="148"/>
      <c r="AI20" s="148"/>
      <c r="AJ20" s="149">
        <v>4</v>
      </c>
      <c r="AK20" s="147">
        <v>4</v>
      </c>
      <c r="AL20" s="148"/>
      <c r="AM20" s="148">
        <v>4</v>
      </c>
      <c r="AN20" s="148">
        <v>4</v>
      </c>
      <c r="AO20" s="148"/>
      <c r="AP20" s="148"/>
      <c r="AQ20" s="149">
        <v>4</v>
      </c>
      <c r="AR20" s="147"/>
      <c r="AS20" s="148"/>
      <c r="AT20" s="149"/>
      <c r="AU20" s="232">
        <f t="shared" si="3"/>
        <v>64</v>
      </c>
      <c r="AV20" s="233"/>
      <c r="AW20" s="234">
        <f t="shared" si="1"/>
        <v>16</v>
      </c>
      <c r="AX20" s="235"/>
      <c r="AY20" s="202"/>
      <c r="AZ20" s="203"/>
      <c r="BA20" s="203"/>
      <c r="BB20" s="203"/>
      <c r="BC20" s="203"/>
      <c r="BD20" s="204"/>
    </row>
    <row r="21" spans="1:56" ht="39.950000000000003" customHeight="1" x14ac:dyDescent="0.4">
      <c r="A21" s="71"/>
      <c r="B21" s="87">
        <f t="shared" si="2"/>
        <v>9</v>
      </c>
      <c r="C21" s="222" t="s">
        <v>42</v>
      </c>
      <c r="D21" s="223"/>
      <c r="E21" s="224" t="s">
        <v>103</v>
      </c>
      <c r="F21" s="225"/>
      <c r="G21" s="226" t="s">
        <v>116</v>
      </c>
      <c r="H21" s="227"/>
      <c r="I21" s="227"/>
      <c r="J21" s="227"/>
      <c r="K21" s="228"/>
      <c r="L21" s="229" t="s">
        <v>160</v>
      </c>
      <c r="M21" s="230"/>
      <c r="N21" s="230"/>
      <c r="O21" s="231"/>
      <c r="P21" s="147">
        <v>4</v>
      </c>
      <c r="Q21" s="148"/>
      <c r="R21" s="148">
        <v>4</v>
      </c>
      <c r="S21" s="148">
        <v>4</v>
      </c>
      <c r="T21" s="148"/>
      <c r="U21" s="148"/>
      <c r="V21" s="149"/>
      <c r="W21" s="147">
        <v>4</v>
      </c>
      <c r="X21" s="148"/>
      <c r="Y21" s="148">
        <v>4</v>
      </c>
      <c r="Z21" s="148">
        <v>4</v>
      </c>
      <c r="AA21" s="148"/>
      <c r="AB21" s="148">
        <v>4</v>
      </c>
      <c r="AC21" s="149"/>
      <c r="AD21" s="147">
        <v>4</v>
      </c>
      <c r="AE21" s="148"/>
      <c r="AF21" s="148">
        <v>4</v>
      </c>
      <c r="AG21" s="148">
        <v>4</v>
      </c>
      <c r="AH21" s="148"/>
      <c r="AI21" s="148">
        <v>4</v>
      </c>
      <c r="AJ21" s="149"/>
      <c r="AK21" s="147">
        <v>4</v>
      </c>
      <c r="AL21" s="148"/>
      <c r="AM21" s="148">
        <v>4</v>
      </c>
      <c r="AN21" s="148">
        <v>4</v>
      </c>
      <c r="AO21" s="148"/>
      <c r="AP21" s="148">
        <v>4</v>
      </c>
      <c r="AQ21" s="149"/>
      <c r="AR21" s="147"/>
      <c r="AS21" s="148"/>
      <c r="AT21" s="149"/>
      <c r="AU21" s="232">
        <f t="shared" si="3"/>
        <v>60</v>
      </c>
      <c r="AV21" s="233"/>
      <c r="AW21" s="234">
        <f t="shared" si="1"/>
        <v>15</v>
      </c>
      <c r="AX21" s="235"/>
      <c r="AY21" s="202"/>
      <c r="AZ21" s="203"/>
      <c r="BA21" s="203"/>
      <c r="BB21" s="203"/>
      <c r="BC21" s="203"/>
      <c r="BD21" s="204"/>
    </row>
    <row r="22" spans="1:56" ht="39.950000000000003" customHeight="1" x14ac:dyDescent="0.4">
      <c r="A22" s="71"/>
      <c r="B22" s="87">
        <f t="shared" si="2"/>
        <v>10</v>
      </c>
      <c r="C22" s="222"/>
      <c r="D22" s="223"/>
      <c r="E22" s="224"/>
      <c r="F22" s="225"/>
      <c r="G22" s="226"/>
      <c r="H22" s="227"/>
      <c r="I22" s="227"/>
      <c r="J22" s="227"/>
      <c r="K22" s="228"/>
      <c r="L22" s="229"/>
      <c r="M22" s="230"/>
      <c r="N22" s="230"/>
      <c r="O22" s="231"/>
      <c r="P22" s="147"/>
      <c r="Q22" s="148"/>
      <c r="R22" s="148"/>
      <c r="S22" s="148"/>
      <c r="T22" s="148"/>
      <c r="U22" s="148"/>
      <c r="V22" s="149"/>
      <c r="W22" s="147"/>
      <c r="X22" s="148"/>
      <c r="Y22" s="148"/>
      <c r="Z22" s="148"/>
      <c r="AA22" s="148"/>
      <c r="AB22" s="148"/>
      <c r="AC22" s="149"/>
      <c r="AD22" s="147"/>
      <c r="AE22" s="148"/>
      <c r="AF22" s="148"/>
      <c r="AG22" s="148"/>
      <c r="AH22" s="148"/>
      <c r="AI22" s="148"/>
      <c r="AJ22" s="149"/>
      <c r="AK22" s="147"/>
      <c r="AL22" s="148"/>
      <c r="AM22" s="148"/>
      <c r="AN22" s="148"/>
      <c r="AO22" s="148"/>
      <c r="AP22" s="148"/>
      <c r="AQ22" s="149"/>
      <c r="AR22" s="147"/>
      <c r="AS22" s="148"/>
      <c r="AT22" s="149"/>
      <c r="AU22" s="232">
        <f t="shared" si="3"/>
        <v>0</v>
      </c>
      <c r="AV22" s="233"/>
      <c r="AW22" s="234">
        <f t="shared" si="1"/>
        <v>0</v>
      </c>
      <c r="AX22" s="235"/>
      <c r="AY22" s="202"/>
      <c r="AZ22" s="203"/>
      <c r="BA22" s="203"/>
      <c r="BB22" s="203"/>
      <c r="BC22" s="203"/>
      <c r="BD22" s="204"/>
    </row>
    <row r="23" spans="1:56" ht="39.950000000000003" customHeight="1" x14ac:dyDescent="0.4">
      <c r="A23" s="71"/>
      <c r="B23" s="87">
        <f t="shared" si="2"/>
        <v>11</v>
      </c>
      <c r="C23" s="222"/>
      <c r="D23" s="223"/>
      <c r="E23" s="224"/>
      <c r="F23" s="225"/>
      <c r="G23" s="226"/>
      <c r="H23" s="227"/>
      <c r="I23" s="227"/>
      <c r="J23" s="227"/>
      <c r="K23" s="228"/>
      <c r="L23" s="229"/>
      <c r="M23" s="230"/>
      <c r="N23" s="230"/>
      <c r="O23" s="231"/>
      <c r="P23" s="147"/>
      <c r="Q23" s="148"/>
      <c r="R23" s="148"/>
      <c r="S23" s="148"/>
      <c r="T23" s="148"/>
      <c r="U23" s="148"/>
      <c r="V23" s="149"/>
      <c r="W23" s="147"/>
      <c r="X23" s="148"/>
      <c r="Y23" s="148"/>
      <c r="Z23" s="148"/>
      <c r="AA23" s="148"/>
      <c r="AB23" s="148"/>
      <c r="AC23" s="149"/>
      <c r="AD23" s="147"/>
      <c r="AE23" s="148"/>
      <c r="AF23" s="148"/>
      <c r="AG23" s="148"/>
      <c r="AH23" s="148"/>
      <c r="AI23" s="148"/>
      <c r="AJ23" s="149"/>
      <c r="AK23" s="147"/>
      <c r="AL23" s="148"/>
      <c r="AM23" s="148"/>
      <c r="AN23" s="148"/>
      <c r="AO23" s="148"/>
      <c r="AP23" s="148"/>
      <c r="AQ23" s="149"/>
      <c r="AR23" s="147"/>
      <c r="AS23" s="148"/>
      <c r="AT23" s="149"/>
      <c r="AU23" s="232">
        <f t="shared" si="3"/>
        <v>0</v>
      </c>
      <c r="AV23" s="233"/>
      <c r="AW23" s="234">
        <f t="shared" si="1"/>
        <v>0</v>
      </c>
      <c r="AX23" s="235"/>
      <c r="AY23" s="202"/>
      <c r="AZ23" s="203"/>
      <c r="BA23" s="203"/>
      <c r="BB23" s="203"/>
      <c r="BC23" s="203"/>
      <c r="BD23" s="204"/>
    </row>
    <row r="24" spans="1:56" ht="39.950000000000003" customHeight="1" x14ac:dyDescent="0.4">
      <c r="A24" s="71"/>
      <c r="B24" s="87">
        <f t="shared" si="2"/>
        <v>12</v>
      </c>
      <c r="C24" s="222"/>
      <c r="D24" s="223"/>
      <c r="E24" s="224"/>
      <c r="F24" s="225"/>
      <c r="G24" s="226"/>
      <c r="H24" s="227"/>
      <c r="I24" s="227"/>
      <c r="J24" s="227"/>
      <c r="K24" s="228"/>
      <c r="L24" s="229"/>
      <c r="M24" s="230"/>
      <c r="N24" s="230"/>
      <c r="O24" s="231"/>
      <c r="P24" s="147"/>
      <c r="Q24" s="148"/>
      <c r="R24" s="148"/>
      <c r="S24" s="148"/>
      <c r="T24" s="148"/>
      <c r="U24" s="148"/>
      <c r="V24" s="149"/>
      <c r="W24" s="147"/>
      <c r="X24" s="148"/>
      <c r="Y24" s="148"/>
      <c r="Z24" s="148"/>
      <c r="AA24" s="148"/>
      <c r="AB24" s="148"/>
      <c r="AC24" s="149"/>
      <c r="AD24" s="147"/>
      <c r="AE24" s="148"/>
      <c r="AF24" s="148"/>
      <c r="AG24" s="148"/>
      <c r="AH24" s="148"/>
      <c r="AI24" s="148"/>
      <c r="AJ24" s="149"/>
      <c r="AK24" s="147"/>
      <c r="AL24" s="148"/>
      <c r="AM24" s="148"/>
      <c r="AN24" s="148"/>
      <c r="AO24" s="148"/>
      <c r="AP24" s="148"/>
      <c r="AQ24" s="149"/>
      <c r="AR24" s="147"/>
      <c r="AS24" s="148"/>
      <c r="AT24" s="149"/>
      <c r="AU24" s="232">
        <f t="shared" si="3"/>
        <v>0</v>
      </c>
      <c r="AV24" s="233"/>
      <c r="AW24" s="234">
        <f t="shared" si="1"/>
        <v>0</v>
      </c>
      <c r="AX24" s="235"/>
      <c r="AY24" s="202"/>
      <c r="AZ24" s="203"/>
      <c r="BA24" s="203"/>
      <c r="BB24" s="203"/>
      <c r="BC24" s="203"/>
      <c r="BD24" s="204"/>
    </row>
    <row r="25" spans="1:56" ht="39.950000000000003" customHeight="1" x14ac:dyDescent="0.4">
      <c r="A25" s="71"/>
      <c r="B25" s="87">
        <f t="shared" si="2"/>
        <v>13</v>
      </c>
      <c r="C25" s="222"/>
      <c r="D25" s="223"/>
      <c r="E25" s="224"/>
      <c r="F25" s="225"/>
      <c r="G25" s="226"/>
      <c r="H25" s="227"/>
      <c r="I25" s="227"/>
      <c r="J25" s="227"/>
      <c r="K25" s="228"/>
      <c r="L25" s="229"/>
      <c r="M25" s="230"/>
      <c r="N25" s="230"/>
      <c r="O25" s="231"/>
      <c r="P25" s="147"/>
      <c r="Q25" s="148"/>
      <c r="R25" s="148"/>
      <c r="S25" s="148"/>
      <c r="T25" s="148"/>
      <c r="U25" s="148"/>
      <c r="V25" s="149"/>
      <c r="W25" s="147"/>
      <c r="X25" s="148"/>
      <c r="Y25" s="148"/>
      <c r="Z25" s="148"/>
      <c r="AA25" s="148"/>
      <c r="AB25" s="148"/>
      <c r="AC25" s="149"/>
      <c r="AD25" s="147"/>
      <c r="AE25" s="148"/>
      <c r="AF25" s="148"/>
      <c r="AG25" s="148"/>
      <c r="AH25" s="148"/>
      <c r="AI25" s="148"/>
      <c r="AJ25" s="149"/>
      <c r="AK25" s="147"/>
      <c r="AL25" s="148"/>
      <c r="AM25" s="148"/>
      <c r="AN25" s="148"/>
      <c r="AO25" s="148"/>
      <c r="AP25" s="148"/>
      <c r="AQ25" s="149"/>
      <c r="AR25" s="147"/>
      <c r="AS25" s="148"/>
      <c r="AT25" s="149"/>
      <c r="AU25" s="232">
        <f t="shared" si="3"/>
        <v>0</v>
      </c>
      <c r="AV25" s="233"/>
      <c r="AW25" s="234">
        <f t="shared" si="1"/>
        <v>0</v>
      </c>
      <c r="AX25" s="235"/>
      <c r="AY25" s="202"/>
      <c r="AZ25" s="203"/>
      <c r="BA25" s="203"/>
      <c r="BB25" s="203"/>
      <c r="BC25" s="203"/>
      <c r="BD25" s="204"/>
    </row>
    <row r="26" spans="1:56" ht="39.950000000000003" customHeight="1" x14ac:dyDescent="0.4">
      <c r="A26" s="71"/>
      <c r="B26" s="87">
        <f t="shared" si="2"/>
        <v>14</v>
      </c>
      <c r="C26" s="222"/>
      <c r="D26" s="223"/>
      <c r="E26" s="224"/>
      <c r="F26" s="225"/>
      <c r="G26" s="226"/>
      <c r="H26" s="227"/>
      <c r="I26" s="227"/>
      <c r="J26" s="227"/>
      <c r="K26" s="228"/>
      <c r="L26" s="229"/>
      <c r="M26" s="230"/>
      <c r="N26" s="230"/>
      <c r="O26" s="231"/>
      <c r="P26" s="147"/>
      <c r="Q26" s="148"/>
      <c r="R26" s="148"/>
      <c r="S26" s="148"/>
      <c r="T26" s="148"/>
      <c r="U26" s="148"/>
      <c r="V26" s="149"/>
      <c r="W26" s="147"/>
      <c r="X26" s="148"/>
      <c r="Y26" s="148"/>
      <c r="Z26" s="148"/>
      <c r="AA26" s="148"/>
      <c r="AB26" s="148"/>
      <c r="AC26" s="149"/>
      <c r="AD26" s="147"/>
      <c r="AE26" s="148"/>
      <c r="AF26" s="148"/>
      <c r="AG26" s="148"/>
      <c r="AH26" s="148"/>
      <c r="AI26" s="148"/>
      <c r="AJ26" s="149"/>
      <c r="AK26" s="147"/>
      <c r="AL26" s="148"/>
      <c r="AM26" s="148"/>
      <c r="AN26" s="148"/>
      <c r="AO26" s="148"/>
      <c r="AP26" s="148"/>
      <c r="AQ26" s="149"/>
      <c r="AR26" s="147"/>
      <c r="AS26" s="148"/>
      <c r="AT26" s="149"/>
      <c r="AU26" s="232">
        <f t="shared" si="3"/>
        <v>0</v>
      </c>
      <c r="AV26" s="233"/>
      <c r="AW26" s="234">
        <f t="shared" si="1"/>
        <v>0</v>
      </c>
      <c r="AX26" s="235"/>
      <c r="AY26" s="202"/>
      <c r="AZ26" s="203"/>
      <c r="BA26" s="203"/>
      <c r="BB26" s="203"/>
      <c r="BC26" s="203"/>
      <c r="BD26" s="204"/>
    </row>
    <row r="27" spans="1:56" ht="39.950000000000003" customHeight="1" x14ac:dyDescent="0.4">
      <c r="A27" s="71"/>
      <c r="B27" s="87">
        <f t="shared" si="2"/>
        <v>15</v>
      </c>
      <c r="C27" s="222"/>
      <c r="D27" s="223"/>
      <c r="E27" s="224"/>
      <c r="F27" s="225"/>
      <c r="G27" s="226"/>
      <c r="H27" s="227"/>
      <c r="I27" s="227"/>
      <c r="J27" s="227"/>
      <c r="K27" s="228"/>
      <c r="L27" s="229"/>
      <c r="M27" s="230"/>
      <c r="N27" s="230"/>
      <c r="O27" s="231"/>
      <c r="P27" s="147"/>
      <c r="Q27" s="148"/>
      <c r="R27" s="148"/>
      <c r="S27" s="148"/>
      <c r="T27" s="148"/>
      <c r="U27" s="148"/>
      <c r="V27" s="149"/>
      <c r="W27" s="147"/>
      <c r="X27" s="148"/>
      <c r="Y27" s="148"/>
      <c r="Z27" s="148"/>
      <c r="AA27" s="148"/>
      <c r="AB27" s="148"/>
      <c r="AC27" s="149"/>
      <c r="AD27" s="147"/>
      <c r="AE27" s="148"/>
      <c r="AF27" s="148"/>
      <c r="AG27" s="148"/>
      <c r="AH27" s="148"/>
      <c r="AI27" s="148"/>
      <c r="AJ27" s="149"/>
      <c r="AK27" s="147"/>
      <c r="AL27" s="148"/>
      <c r="AM27" s="148"/>
      <c r="AN27" s="148"/>
      <c r="AO27" s="148"/>
      <c r="AP27" s="148"/>
      <c r="AQ27" s="149"/>
      <c r="AR27" s="147"/>
      <c r="AS27" s="148"/>
      <c r="AT27" s="149"/>
      <c r="AU27" s="232">
        <f t="shared" si="3"/>
        <v>0</v>
      </c>
      <c r="AV27" s="233"/>
      <c r="AW27" s="234">
        <f t="shared" si="1"/>
        <v>0</v>
      </c>
      <c r="AX27" s="235"/>
      <c r="AY27" s="202"/>
      <c r="AZ27" s="203"/>
      <c r="BA27" s="203"/>
      <c r="BB27" s="203"/>
      <c r="BC27" s="203"/>
      <c r="BD27" s="204"/>
    </row>
    <row r="28" spans="1:56" ht="39.950000000000003" customHeight="1" x14ac:dyDescent="0.4">
      <c r="A28" s="71"/>
      <c r="B28" s="87">
        <f t="shared" si="2"/>
        <v>16</v>
      </c>
      <c r="C28" s="222"/>
      <c r="D28" s="223"/>
      <c r="E28" s="224"/>
      <c r="F28" s="225"/>
      <c r="G28" s="226"/>
      <c r="H28" s="227"/>
      <c r="I28" s="227"/>
      <c r="J28" s="227"/>
      <c r="K28" s="228"/>
      <c r="L28" s="229"/>
      <c r="M28" s="230"/>
      <c r="N28" s="230"/>
      <c r="O28" s="231"/>
      <c r="P28" s="147"/>
      <c r="Q28" s="148"/>
      <c r="R28" s="148"/>
      <c r="S28" s="148"/>
      <c r="T28" s="148"/>
      <c r="U28" s="148"/>
      <c r="V28" s="149"/>
      <c r="W28" s="147"/>
      <c r="X28" s="148"/>
      <c r="Y28" s="148"/>
      <c r="Z28" s="148"/>
      <c r="AA28" s="148"/>
      <c r="AB28" s="148"/>
      <c r="AC28" s="149"/>
      <c r="AD28" s="147"/>
      <c r="AE28" s="148"/>
      <c r="AF28" s="148"/>
      <c r="AG28" s="148"/>
      <c r="AH28" s="148"/>
      <c r="AI28" s="148"/>
      <c r="AJ28" s="149"/>
      <c r="AK28" s="147"/>
      <c r="AL28" s="148"/>
      <c r="AM28" s="148"/>
      <c r="AN28" s="148"/>
      <c r="AO28" s="148"/>
      <c r="AP28" s="148"/>
      <c r="AQ28" s="149"/>
      <c r="AR28" s="147"/>
      <c r="AS28" s="148"/>
      <c r="AT28" s="149"/>
      <c r="AU28" s="232">
        <f t="shared" si="3"/>
        <v>0</v>
      </c>
      <c r="AV28" s="233"/>
      <c r="AW28" s="234">
        <f t="shared" si="1"/>
        <v>0</v>
      </c>
      <c r="AX28" s="235"/>
      <c r="AY28" s="202"/>
      <c r="AZ28" s="203"/>
      <c r="BA28" s="203"/>
      <c r="BB28" s="203"/>
      <c r="BC28" s="203"/>
      <c r="BD28" s="204"/>
    </row>
    <row r="29" spans="1:56" ht="39.950000000000003" customHeight="1" x14ac:dyDescent="0.4">
      <c r="A29" s="71"/>
      <c r="B29" s="87">
        <f t="shared" si="2"/>
        <v>17</v>
      </c>
      <c r="C29" s="222"/>
      <c r="D29" s="223"/>
      <c r="E29" s="224"/>
      <c r="F29" s="225"/>
      <c r="G29" s="226"/>
      <c r="H29" s="227"/>
      <c r="I29" s="227"/>
      <c r="J29" s="227"/>
      <c r="K29" s="228"/>
      <c r="L29" s="229"/>
      <c r="M29" s="230"/>
      <c r="N29" s="230"/>
      <c r="O29" s="231"/>
      <c r="P29" s="147"/>
      <c r="Q29" s="148"/>
      <c r="R29" s="148"/>
      <c r="S29" s="148"/>
      <c r="T29" s="148"/>
      <c r="U29" s="148"/>
      <c r="V29" s="149"/>
      <c r="W29" s="147"/>
      <c r="X29" s="148"/>
      <c r="Y29" s="148"/>
      <c r="Z29" s="148"/>
      <c r="AA29" s="148"/>
      <c r="AB29" s="148"/>
      <c r="AC29" s="149"/>
      <c r="AD29" s="147"/>
      <c r="AE29" s="148"/>
      <c r="AF29" s="148"/>
      <c r="AG29" s="148"/>
      <c r="AH29" s="148"/>
      <c r="AI29" s="148"/>
      <c r="AJ29" s="149"/>
      <c r="AK29" s="147"/>
      <c r="AL29" s="148"/>
      <c r="AM29" s="148"/>
      <c r="AN29" s="148"/>
      <c r="AO29" s="148"/>
      <c r="AP29" s="148"/>
      <c r="AQ29" s="149"/>
      <c r="AR29" s="147"/>
      <c r="AS29" s="148"/>
      <c r="AT29" s="149"/>
      <c r="AU29" s="232">
        <f t="shared" si="3"/>
        <v>0</v>
      </c>
      <c r="AV29" s="233"/>
      <c r="AW29" s="234">
        <f t="shared" si="1"/>
        <v>0</v>
      </c>
      <c r="AX29" s="235"/>
      <c r="AY29" s="202"/>
      <c r="AZ29" s="203"/>
      <c r="BA29" s="203"/>
      <c r="BB29" s="203"/>
      <c r="BC29" s="203"/>
      <c r="BD29" s="204"/>
    </row>
    <row r="30" spans="1:56" ht="39.950000000000003" customHeight="1" thickBot="1" x14ac:dyDescent="0.45">
      <c r="A30" s="71"/>
      <c r="B30" s="88">
        <f t="shared" si="2"/>
        <v>18</v>
      </c>
      <c r="C30" s="205"/>
      <c r="D30" s="206"/>
      <c r="E30" s="207"/>
      <c r="F30" s="208"/>
      <c r="G30" s="209"/>
      <c r="H30" s="210"/>
      <c r="I30" s="210"/>
      <c r="J30" s="210"/>
      <c r="K30" s="211"/>
      <c r="L30" s="212"/>
      <c r="M30" s="213"/>
      <c r="N30" s="213"/>
      <c r="O30" s="214"/>
      <c r="P30" s="150"/>
      <c r="Q30" s="151"/>
      <c r="R30" s="151"/>
      <c r="S30" s="151"/>
      <c r="T30" s="151"/>
      <c r="U30" s="151"/>
      <c r="V30" s="152"/>
      <c r="W30" s="150"/>
      <c r="X30" s="151"/>
      <c r="Y30" s="151"/>
      <c r="Z30" s="151"/>
      <c r="AA30" s="151"/>
      <c r="AB30" s="151"/>
      <c r="AC30" s="152"/>
      <c r="AD30" s="150"/>
      <c r="AE30" s="151"/>
      <c r="AF30" s="151"/>
      <c r="AG30" s="151"/>
      <c r="AH30" s="151"/>
      <c r="AI30" s="151"/>
      <c r="AJ30" s="152"/>
      <c r="AK30" s="150"/>
      <c r="AL30" s="151"/>
      <c r="AM30" s="151"/>
      <c r="AN30" s="151"/>
      <c r="AO30" s="151"/>
      <c r="AP30" s="151"/>
      <c r="AQ30" s="152"/>
      <c r="AR30" s="150"/>
      <c r="AS30" s="151"/>
      <c r="AT30" s="152"/>
      <c r="AU30" s="215">
        <f t="shared" si="3"/>
        <v>0</v>
      </c>
      <c r="AV30" s="216"/>
      <c r="AW30" s="217">
        <f t="shared" si="1"/>
        <v>0</v>
      </c>
      <c r="AX30" s="218"/>
      <c r="AY30" s="219"/>
      <c r="AZ30" s="220"/>
      <c r="BA30" s="220"/>
      <c r="BB30" s="220"/>
      <c r="BC30" s="220"/>
      <c r="BD30" s="22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174</v>
      </c>
      <c r="D32" s="76"/>
      <c r="E32" s="77"/>
      <c r="F32" s="73"/>
      <c r="G32" s="73"/>
      <c r="H32" s="73"/>
      <c r="I32" s="73"/>
      <c r="J32" s="73"/>
      <c r="K32" s="73"/>
      <c r="L32" s="73"/>
      <c r="M32" s="73"/>
      <c r="N32" s="73"/>
      <c r="O32" s="73"/>
      <c r="P32" s="73"/>
      <c r="Q32" s="99" t="s">
        <v>156</v>
      </c>
      <c r="R32" s="99"/>
      <c r="S32" s="99"/>
      <c r="T32" s="99"/>
      <c r="U32" s="99"/>
      <c r="V32" s="99"/>
      <c r="W32" s="99"/>
      <c r="X32" s="99"/>
      <c r="Y32" s="99"/>
      <c r="Z32" s="99"/>
      <c r="AA32" s="101"/>
      <c r="AB32" s="99"/>
      <c r="AC32" s="99"/>
      <c r="AD32" s="99"/>
      <c r="AE32" s="99"/>
      <c r="AF32" s="99"/>
      <c r="AG32" s="99"/>
      <c r="AH32" s="99"/>
      <c r="AI32" s="99" t="s">
        <v>105</v>
      </c>
      <c r="AJ32" s="99"/>
      <c r="AK32" s="99"/>
      <c r="AL32" s="99"/>
      <c r="AM32" s="99"/>
      <c r="AN32" s="99"/>
      <c r="AO32" s="106"/>
      <c r="AP32" s="106"/>
      <c r="AQ32" s="106"/>
      <c r="AR32" s="106"/>
      <c r="AS32" s="107"/>
      <c r="AT32" s="106"/>
      <c r="AU32" s="106"/>
      <c r="AV32" s="106"/>
      <c r="AW32" s="106"/>
      <c r="AX32" s="71"/>
      <c r="AY32" s="71"/>
      <c r="AZ32" s="71"/>
      <c r="BA32" s="71"/>
      <c r="BB32" s="71"/>
      <c r="BC32" s="71"/>
      <c r="BD32" s="71"/>
    </row>
    <row r="33" spans="1:56" ht="20.25" customHeight="1" x14ac:dyDescent="0.4">
      <c r="A33" s="71"/>
      <c r="B33" s="71"/>
      <c r="C33" s="67" t="s">
        <v>36</v>
      </c>
      <c r="D33" s="76"/>
      <c r="E33" s="77"/>
      <c r="F33" s="73"/>
      <c r="G33" s="73"/>
      <c r="H33" s="73"/>
      <c r="I33" s="73"/>
      <c r="J33" s="73"/>
      <c r="K33" s="73"/>
      <c r="L33" s="196" t="s">
        <v>30</v>
      </c>
      <c r="M33" s="196"/>
      <c r="N33" s="73"/>
      <c r="O33" s="73"/>
      <c r="P33" s="73"/>
      <c r="Q33" s="99"/>
      <c r="R33" s="197" t="s">
        <v>56</v>
      </c>
      <c r="S33" s="197"/>
      <c r="T33" s="197" t="s">
        <v>57</v>
      </c>
      <c r="U33" s="197"/>
      <c r="V33" s="197"/>
      <c r="W33" s="197"/>
      <c r="X33" s="99"/>
      <c r="Y33" s="198" t="s">
        <v>60</v>
      </c>
      <c r="Z33" s="198"/>
      <c r="AA33" s="198"/>
      <c r="AB33" s="198"/>
      <c r="AC33" s="67"/>
      <c r="AD33" s="67"/>
      <c r="AE33" s="97" t="s">
        <v>69</v>
      </c>
      <c r="AF33" s="97"/>
      <c r="AG33" s="99"/>
      <c r="AH33" s="99"/>
      <c r="AI33" s="155" t="s">
        <v>8</v>
      </c>
      <c r="AJ33" s="157"/>
      <c r="AK33" s="155" t="s">
        <v>9</v>
      </c>
      <c r="AL33" s="156"/>
      <c r="AM33" s="156"/>
      <c r="AN33" s="157"/>
      <c r="AO33" s="106"/>
      <c r="AP33" s="106"/>
      <c r="AQ33" s="106"/>
      <c r="AR33" s="106"/>
      <c r="AS33" s="153"/>
      <c r="AT33" s="153"/>
      <c r="AU33" s="106"/>
      <c r="AV33" s="106"/>
      <c r="AW33" s="106"/>
      <c r="AX33" s="71"/>
      <c r="AY33" s="71"/>
      <c r="AZ33" s="71"/>
      <c r="BA33" s="71"/>
      <c r="BB33" s="71"/>
      <c r="BC33" s="71"/>
      <c r="BD33" s="71"/>
    </row>
    <row r="34" spans="1:56" ht="20.25" customHeight="1" x14ac:dyDescent="0.4">
      <c r="A34" s="71"/>
      <c r="B34" s="71"/>
      <c r="C34" s="190"/>
      <c r="D34" s="190"/>
      <c r="E34" s="190"/>
      <c r="F34" s="199">
        <f>IF(AB2=1,10,IF(AB2=2,11,IF(AB2=3,12,AB2-3)))</f>
        <v>7</v>
      </c>
      <c r="G34" s="199"/>
      <c r="H34" s="199">
        <f>IF(AB2=1,11,IF(AB2=2,12,AB2-2))</f>
        <v>8</v>
      </c>
      <c r="I34" s="199"/>
      <c r="J34" s="199">
        <f>IF(AB2=1,12,AB2-1)</f>
        <v>9</v>
      </c>
      <c r="K34" s="199"/>
      <c r="L34" s="200" t="s">
        <v>29</v>
      </c>
      <c r="M34" s="200"/>
      <c r="N34" s="73"/>
      <c r="O34" s="73"/>
      <c r="P34" s="73"/>
      <c r="Q34" s="99"/>
      <c r="R34" s="154"/>
      <c r="S34" s="154"/>
      <c r="T34" s="154" t="s">
        <v>58</v>
      </c>
      <c r="U34" s="154"/>
      <c r="V34" s="154" t="s">
        <v>59</v>
      </c>
      <c r="W34" s="154"/>
      <c r="X34" s="99"/>
      <c r="Y34" s="154" t="s">
        <v>58</v>
      </c>
      <c r="Z34" s="154"/>
      <c r="AA34" s="154" t="s">
        <v>59</v>
      </c>
      <c r="AB34" s="154"/>
      <c r="AC34" s="67"/>
      <c r="AD34" s="67"/>
      <c r="AE34" s="97" t="s">
        <v>65</v>
      </c>
      <c r="AF34" s="97"/>
      <c r="AG34" s="99"/>
      <c r="AH34" s="99"/>
      <c r="AI34" s="155" t="s">
        <v>4</v>
      </c>
      <c r="AJ34" s="157"/>
      <c r="AK34" s="155" t="s">
        <v>73</v>
      </c>
      <c r="AL34" s="156"/>
      <c r="AM34" s="156"/>
      <c r="AN34" s="157"/>
      <c r="AO34" s="108"/>
      <c r="AP34" s="108"/>
      <c r="AQ34" s="106"/>
      <c r="AR34" s="109"/>
      <c r="AS34" s="201"/>
      <c r="AT34" s="201"/>
      <c r="AU34" s="106"/>
      <c r="AV34" s="106"/>
      <c r="AW34" s="106"/>
      <c r="AX34" s="71"/>
      <c r="AY34" s="71"/>
      <c r="AZ34" s="71"/>
      <c r="BA34" s="71"/>
      <c r="BB34" s="71"/>
      <c r="BC34" s="71"/>
      <c r="BD34" s="71"/>
    </row>
    <row r="35" spans="1:56" ht="20.25" customHeight="1" x14ac:dyDescent="0.4">
      <c r="A35" s="71"/>
      <c r="B35" s="71"/>
      <c r="C35" s="190" t="s">
        <v>125</v>
      </c>
      <c r="D35" s="190"/>
      <c r="E35" s="190"/>
      <c r="F35" s="194">
        <v>30</v>
      </c>
      <c r="G35" s="194"/>
      <c r="H35" s="194">
        <v>31</v>
      </c>
      <c r="I35" s="194"/>
      <c r="J35" s="194">
        <v>31</v>
      </c>
      <c r="K35" s="194"/>
      <c r="L35" s="191">
        <f>SUM(F35:K35)</f>
        <v>92</v>
      </c>
      <c r="M35" s="191"/>
      <c r="N35" s="73"/>
      <c r="O35" s="73"/>
      <c r="P35" s="73"/>
      <c r="Q35" s="99"/>
      <c r="R35" s="155" t="s">
        <v>4</v>
      </c>
      <c r="S35" s="157"/>
      <c r="T35" s="182">
        <f>SUMIFS($AU$13:$AV$30,$C$13:$D$30,"訪問介護員",$E$13:$F$30,"A")+SUMIFS($AU$13:$AV$30,$C$13:$D$30,"サービス提供責任者",$E$13:$F$30,"A")</f>
        <v>320</v>
      </c>
      <c r="U35" s="183"/>
      <c r="V35" s="184">
        <f>SUMIFS($AW$13:$AX$30,$C$13:$D$30,"訪問介護員",$E$13:$F$30,"A")+SUMIFS($AW$13:$AX$30,$C$13:$D$30,"サービス提供責任者",$E$13:$F$30,"A")</f>
        <v>80</v>
      </c>
      <c r="W35" s="185"/>
      <c r="X35" s="117"/>
      <c r="Y35" s="186">
        <v>0</v>
      </c>
      <c r="Z35" s="187"/>
      <c r="AA35" s="186">
        <v>0</v>
      </c>
      <c r="AB35" s="187"/>
      <c r="AC35" s="116"/>
      <c r="AD35" s="116"/>
      <c r="AE35" s="186">
        <v>2</v>
      </c>
      <c r="AF35" s="187"/>
      <c r="AG35" s="99"/>
      <c r="AH35" s="99"/>
      <c r="AI35" s="155" t="s">
        <v>5</v>
      </c>
      <c r="AJ35" s="157"/>
      <c r="AK35" s="155" t="s">
        <v>74</v>
      </c>
      <c r="AL35" s="156"/>
      <c r="AM35" s="156"/>
      <c r="AN35" s="157"/>
      <c r="AO35" s="109"/>
      <c r="AP35" s="106"/>
      <c r="AQ35" s="195"/>
      <c r="AR35" s="195"/>
      <c r="AS35" s="195"/>
      <c r="AT35" s="195"/>
      <c r="AU35" s="106"/>
      <c r="AV35" s="106"/>
      <c r="AW35" s="106"/>
      <c r="AX35" s="71"/>
      <c r="AY35" s="71"/>
      <c r="AZ35" s="71"/>
      <c r="BA35" s="71"/>
      <c r="BB35" s="71"/>
      <c r="BC35" s="71"/>
      <c r="BD35" s="71"/>
    </row>
    <row r="36" spans="1:56" ht="20.25" customHeight="1" x14ac:dyDescent="0.4">
      <c r="A36" s="71"/>
      <c r="B36" s="71"/>
      <c r="C36" s="190" t="s">
        <v>126</v>
      </c>
      <c r="D36" s="190"/>
      <c r="E36" s="190"/>
      <c r="F36" s="194">
        <v>15</v>
      </c>
      <c r="G36" s="194"/>
      <c r="H36" s="194">
        <v>16</v>
      </c>
      <c r="I36" s="194"/>
      <c r="J36" s="194">
        <v>15</v>
      </c>
      <c r="K36" s="194"/>
      <c r="L36" s="191">
        <f>SUM(F36:K36)</f>
        <v>46</v>
      </c>
      <c r="M36" s="191"/>
      <c r="N36" s="73"/>
      <c r="O36" s="73"/>
      <c r="P36" s="73"/>
      <c r="Q36" s="99"/>
      <c r="R36" s="155" t="s">
        <v>5</v>
      </c>
      <c r="S36" s="157"/>
      <c r="T36" s="182">
        <f>SUMIFS($AU$13:$AV$30,$C$13:$D$30,"訪問介護員",$E$13:$F$30,"B")+SUMIFS($AU$13:$AV$30,$C$13:$D$30,"サービス提供責任者",$E$13:$F$30,"B")</f>
        <v>0</v>
      </c>
      <c r="U36" s="183"/>
      <c r="V36" s="184">
        <f>SUMIFS($AW$13:$AX$30,$C$13:$D$30,"訪問介護員",$E$13:$F$30,"B")+SUMIFS($AW$13:$AX$30,$C$13:$D$30,"サービス提供責任者",$E$13:$F$30,"B")</f>
        <v>0</v>
      </c>
      <c r="W36" s="185"/>
      <c r="X36" s="117"/>
      <c r="Y36" s="186">
        <v>0</v>
      </c>
      <c r="Z36" s="187"/>
      <c r="AA36" s="186">
        <v>0</v>
      </c>
      <c r="AB36" s="187"/>
      <c r="AC36" s="116"/>
      <c r="AD36" s="116"/>
      <c r="AE36" s="186">
        <v>0</v>
      </c>
      <c r="AF36" s="187"/>
      <c r="AG36" s="99"/>
      <c r="AH36" s="99"/>
      <c r="AI36" s="155" t="s">
        <v>6</v>
      </c>
      <c r="AJ36" s="157"/>
      <c r="AK36" s="155" t="s">
        <v>75</v>
      </c>
      <c r="AL36" s="156"/>
      <c r="AM36" s="156"/>
      <c r="AN36" s="157"/>
      <c r="AO36" s="109"/>
      <c r="AP36" s="106"/>
      <c r="AQ36" s="176"/>
      <c r="AR36" s="176"/>
      <c r="AS36" s="176"/>
      <c r="AT36" s="176"/>
      <c r="AU36" s="106"/>
      <c r="AV36" s="106"/>
      <c r="AW36" s="106"/>
      <c r="AX36" s="71"/>
      <c r="AY36" s="71"/>
      <c r="AZ36" s="71"/>
      <c r="BA36" s="71"/>
      <c r="BB36" s="71"/>
      <c r="BC36" s="71"/>
      <c r="BD36" s="71"/>
    </row>
    <row r="37" spans="1:56" ht="20.25" customHeight="1" x14ac:dyDescent="0.4">
      <c r="A37" s="71"/>
      <c r="B37" s="71"/>
      <c r="C37" s="190" t="s">
        <v>28</v>
      </c>
      <c r="D37" s="190"/>
      <c r="E37" s="190"/>
      <c r="F37" s="194">
        <v>0.3</v>
      </c>
      <c r="G37" s="194"/>
      <c r="H37" s="194">
        <v>0.4</v>
      </c>
      <c r="I37" s="194"/>
      <c r="J37" s="194">
        <v>0.3</v>
      </c>
      <c r="K37" s="194"/>
      <c r="L37" s="191">
        <f>SUM(F37:K37)</f>
        <v>1</v>
      </c>
      <c r="M37" s="191"/>
      <c r="N37" s="73"/>
      <c r="O37" s="79"/>
      <c r="P37" s="73"/>
      <c r="Q37" s="99"/>
      <c r="R37" s="155" t="s">
        <v>6</v>
      </c>
      <c r="S37" s="157"/>
      <c r="T37" s="182">
        <f>SUMIFS($AU$13:$AV$30,$C$13:$D$30,"訪問介護員",$E$13:$F$30,"C")+SUMIFS($AU$13:$AV$30,$C$13:$D$30,"サービス提供責任者",$E$13:$F$30,"C")</f>
        <v>432</v>
      </c>
      <c r="U37" s="183"/>
      <c r="V37" s="184">
        <f>SUMIFS($AW$13:$AX$30,$C$13:$D$30,"訪問介護員",$E$13:$F$30,"C")+SUMIFS($AW$13:$AX$30,$C$13:$D$30,"サービス提供責任者",$E$13:$F$30,"C")</f>
        <v>108</v>
      </c>
      <c r="W37" s="185"/>
      <c r="X37" s="117"/>
      <c r="Y37" s="186">
        <v>432</v>
      </c>
      <c r="Z37" s="187"/>
      <c r="AA37" s="188">
        <v>108</v>
      </c>
      <c r="AB37" s="189"/>
      <c r="AC37" s="116"/>
      <c r="AD37" s="116"/>
      <c r="AE37" s="182" t="s">
        <v>38</v>
      </c>
      <c r="AF37" s="183"/>
      <c r="AG37" s="99"/>
      <c r="AH37" s="99"/>
      <c r="AI37" s="155" t="s">
        <v>7</v>
      </c>
      <c r="AJ37" s="157"/>
      <c r="AK37" s="155" t="s">
        <v>104</v>
      </c>
      <c r="AL37" s="156"/>
      <c r="AM37" s="156"/>
      <c r="AN37" s="157"/>
      <c r="AO37" s="110"/>
      <c r="AP37" s="106"/>
      <c r="AQ37" s="177"/>
      <c r="AR37" s="177"/>
      <c r="AS37" s="180"/>
      <c r="AT37" s="180"/>
      <c r="AU37" s="106"/>
      <c r="AV37" s="106"/>
      <c r="AW37" s="106"/>
      <c r="AX37" s="71"/>
      <c r="AY37" s="71"/>
      <c r="AZ37" s="71"/>
      <c r="BA37" s="71"/>
      <c r="BB37" s="71"/>
      <c r="BC37" s="71"/>
      <c r="BD37" s="71"/>
    </row>
    <row r="38" spans="1:56" ht="20.25" customHeight="1" x14ac:dyDescent="0.4">
      <c r="A38" s="71"/>
      <c r="B38" s="71"/>
      <c r="C38" s="190" t="s">
        <v>29</v>
      </c>
      <c r="D38" s="190"/>
      <c r="E38" s="190"/>
      <c r="F38" s="191">
        <f>SUM(F35:G37)</f>
        <v>45.3</v>
      </c>
      <c r="G38" s="191"/>
      <c r="H38" s="191">
        <f>SUM(H35:I37)</f>
        <v>47.4</v>
      </c>
      <c r="I38" s="191"/>
      <c r="J38" s="191">
        <f>SUM(J35:K37)</f>
        <v>46.3</v>
      </c>
      <c r="K38" s="191"/>
      <c r="L38" s="191">
        <f>SUM(L35:M37)</f>
        <v>139</v>
      </c>
      <c r="M38" s="191"/>
      <c r="N38" s="192"/>
      <c r="O38" s="193"/>
      <c r="P38" s="73"/>
      <c r="Q38" s="99"/>
      <c r="R38" s="155" t="s">
        <v>7</v>
      </c>
      <c r="S38" s="157"/>
      <c r="T38" s="182">
        <f>SUMIFS($AU$13:$AV$30,$C$13:$D$30,"訪問介護員",$E$13:$F$30,"D")+SUMIFS($AU$13:$AV$30,$C$13:$D$30,"サービス提供責任者",$E$13:$F$30,"D")</f>
        <v>0</v>
      </c>
      <c r="U38" s="183"/>
      <c r="V38" s="184">
        <f>SUMIFS($AW$13:$AX$30,$C$13:$D$30,"訪問介護員",$E$13:$F$30,"D")+SUMIFS($AW$13:$AX$30,$C$13:$D$30,"サービス提供責任者",$E$13:$F$30,"D")</f>
        <v>0</v>
      </c>
      <c r="W38" s="185"/>
      <c r="X38" s="117"/>
      <c r="Y38" s="186">
        <v>0</v>
      </c>
      <c r="Z38" s="187"/>
      <c r="AA38" s="188">
        <v>0</v>
      </c>
      <c r="AB38" s="189"/>
      <c r="AC38" s="116"/>
      <c r="AD38" s="116"/>
      <c r="AE38" s="182" t="s">
        <v>38</v>
      </c>
      <c r="AF38" s="183"/>
      <c r="AG38" s="99"/>
      <c r="AH38" s="99"/>
      <c r="AI38" s="99"/>
      <c r="AJ38" s="176"/>
      <c r="AK38" s="176"/>
      <c r="AL38" s="177"/>
      <c r="AM38" s="177"/>
      <c r="AN38" s="180"/>
      <c r="AO38" s="180"/>
      <c r="AP38" s="106"/>
      <c r="AQ38" s="177"/>
      <c r="AR38" s="177"/>
      <c r="AS38" s="180"/>
      <c r="AT38" s="180"/>
      <c r="AU38" s="106"/>
      <c r="AV38" s="106"/>
      <c r="AW38" s="106"/>
      <c r="AX38" s="73"/>
      <c r="AY38" s="73"/>
      <c r="AZ38" s="71"/>
      <c r="BA38" s="71"/>
      <c r="BB38" s="71"/>
      <c r="BC38" s="71"/>
      <c r="BD38" s="71"/>
    </row>
    <row r="39" spans="1:56" ht="20.25" customHeight="1" x14ac:dyDescent="0.4">
      <c r="A39" s="71"/>
      <c r="B39" s="71"/>
      <c r="C39" s="67"/>
      <c r="D39" s="67"/>
      <c r="E39" s="67"/>
      <c r="F39" s="67"/>
      <c r="G39" s="67"/>
      <c r="H39" s="67"/>
      <c r="I39" s="67"/>
      <c r="J39" s="67"/>
      <c r="K39" s="67"/>
      <c r="L39" s="97" t="s">
        <v>31</v>
      </c>
      <c r="M39" s="97"/>
      <c r="N39" s="71"/>
      <c r="O39" s="71"/>
      <c r="P39" s="73"/>
      <c r="Q39" s="99"/>
      <c r="R39" s="155" t="s">
        <v>29</v>
      </c>
      <c r="S39" s="157"/>
      <c r="T39" s="182">
        <f>SUM(T35:U38)</f>
        <v>752</v>
      </c>
      <c r="U39" s="183"/>
      <c r="V39" s="184">
        <f>SUM(V35:W38)</f>
        <v>188</v>
      </c>
      <c r="W39" s="185"/>
      <c r="X39" s="117"/>
      <c r="Y39" s="182">
        <f>SUM(Y35:Z38)</f>
        <v>432</v>
      </c>
      <c r="Z39" s="183"/>
      <c r="AA39" s="182">
        <f>SUM(AA35:AB38)</f>
        <v>108</v>
      </c>
      <c r="AB39" s="183"/>
      <c r="AC39" s="116"/>
      <c r="AD39" s="116"/>
      <c r="AE39" s="182">
        <f>SUM(AE35:AF36)</f>
        <v>2</v>
      </c>
      <c r="AF39" s="183"/>
      <c r="AG39" s="99"/>
      <c r="AH39" s="99"/>
      <c r="AI39" s="99"/>
      <c r="AJ39" s="176"/>
      <c r="AK39" s="176"/>
      <c r="AL39" s="177"/>
      <c r="AM39" s="177"/>
      <c r="AN39" s="179"/>
      <c r="AO39" s="179"/>
      <c r="AP39" s="106"/>
      <c r="AQ39" s="177"/>
      <c r="AR39" s="177"/>
      <c r="AS39" s="180"/>
      <c r="AT39" s="180"/>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181">
        <f>L38/3</f>
        <v>46.333333333333336</v>
      </c>
      <c r="M40" s="181"/>
      <c r="N40" s="71"/>
      <c r="O40" s="71"/>
      <c r="P40" s="73"/>
      <c r="Q40" s="99"/>
      <c r="R40" s="99"/>
      <c r="S40" s="99"/>
      <c r="T40" s="99"/>
      <c r="U40" s="99"/>
      <c r="V40" s="99"/>
      <c r="W40" s="99"/>
      <c r="X40" s="99"/>
      <c r="Y40" s="99"/>
      <c r="Z40" s="99"/>
      <c r="AA40" s="101"/>
      <c r="AB40" s="99"/>
      <c r="AC40" s="99"/>
      <c r="AD40" s="99"/>
      <c r="AE40" s="99"/>
      <c r="AF40" s="99"/>
      <c r="AG40" s="99"/>
      <c r="AH40" s="99"/>
      <c r="AI40" s="99"/>
      <c r="AJ40" s="106"/>
      <c r="AK40" s="106"/>
      <c r="AL40" s="106"/>
      <c r="AM40" s="106"/>
      <c r="AN40" s="106"/>
      <c r="AO40" s="106"/>
      <c r="AP40" s="106"/>
      <c r="AQ40" s="106"/>
      <c r="AR40" s="106"/>
      <c r="AS40" s="107"/>
      <c r="AT40" s="106"/>
      <c r="AU40" s="106"/>
      <c r="AV40" s="106"/>
      <c r="AW40" s="106"/>
      <c r="AX40" s="73"/>
      <c r="AY40" s="73"/>
      <c r="AZ40" s="71"/>
      <c r="BA40" s="71"/>
      <c r="BB40" s="71"/>
      <c r="BC40" s="71"/>
      <c r="BD40" s="71"/>
    </row>
    <row r="41" spans="1:56" ht="20.25" customHeight="1" x14ac:dyDescent="0.4">
      <c r="A41" s="71"/>
      <c r="B41" s="71"/>
      <c r="C41" s="71"/>
      <c r="D41" s="71"/>
      <c r="E41" s="71"/>
      <c r="F41" s="71"/>
      <c r="G41" s="71"/>
      <c r="H41" s="71"/>
      <c r="I41" s="71"/>
      <c r="J41" s="71"/>
      <c r="K41" s="71"/>
      <c r="L41" s="71"/>
      <c r="M41" s="71"/>
      <c r="N41" s="71"/>
      <c r="O41" s="71"/>
      <c r="P41" s="73"/>
      <c r="Q41" s="99"/>
      <c r="R41" s="101" t="s">
        <v>67</v>
      </c>
      <c r="S41" s="99"/>
      <c r="T41" s="99"/>
      <c r="U41" s="99"/>
      <c r="V41" s="99"/>
      <c r="W41" s="99"/>
      <c r="X41" s="111" t="s">
        <v>138</v>
      </c>
      <c r="Y41" s="164" t="s">
        <v>139</v>
      </c>
      <c r="Z41" s="165"/>
      <c r="AA41" s="112"/>
      <c r="AB41" s="111"/>
      <c r="AC41" s="99"/>
      <c r="AD41" s="99"/>
      <c r="AE41" s="99"/>
      <c r="AF41" s="99"/>
      <c r="AG41" s="99"/>
      <c r="AH41" s="99"/>
      <c r="AI41" s="99"/>
      <c r="AJ41" s="107"/>
      <c r="AK41" s="106"/>
      <c r="AL41" s="106"/>
      <c r="AM41" s="106"/>
      <c r="AN41" s="106"/>
      <c r="AO41" s="106"/>
      <c r="AP41" s="106"/>
      <c r="AQ41" s="106"/>
      <c r="AR41" s="106"/>
      <c r="AS41" s="113"/>
      <c r="AT41" s="113"/>
      <c r="AU41" s="106"/>
      <c r="AV41" s="106"/>
      <c r="AW41" s="106"/>
      <c r="AX41" s="73"/>
      <c r="AY41" s="73"/>
      <c r="AZ41" s="71"/>
      <c r="BA41" s="71"/>
      <c r="BB41" s="71"/>
      <c r="BC41" s="71"/>
      <c r="BD41" s="71"/>
    </row>
    <row r="42" spans="1:56" ht="20.25" customHeight="1" x14ac:dyDescent="0.2">
      <c r="A42" s="71"/>
      <c r="B42" s="71"/>
      <c r="C42" s="43"/>
      <c r="D42" s="98"/>
      <c r="E42" s="98"/>
      <c r="F42" s="99"/>
      <c r="G42" s="99"/>
      <c r="H42" s="99"/>
      <c r="I42" s="99"/>
      <c r="J42" s="99"/>
      <c r="K42" s="99"/>
      <c r="L42" s="100" t="s">
        <v>136</v>
      </c>
      <c r="M42" s="101"/>
      <c r="N42" s="101"/>
      <c r="O42" s="102"/>
      <c r="P42" s="73"/>
      <c r="Q42" s="99"/>
      <c r="R42" s="99" t="s">
        <v>61</v>
      </c>
      <c r="S42" s="99"/>
      <c r="T42" s="99"/>
      <c r="U42" s="99"/>
      <c r="V42" s="99"/>
      <c r="W42" s="99" t="s">
        <v>62</v>
      </c>
      <c r="X42" s="99"/>
      <c r="Y42" s="99"/>
      <c r="Z42" s="99"/>
      <c r="AA42" s="101"/>
      <c r="AB42" s="99"/>
      <c r="AC42" s="99"/>
      <c r="AD42" s="99"/>
      <c r="AE42" s="99"/>
      <c r="AF42" s="99"/>
      <c r="AG42" s="99"/>
      <c r="AH42" s="99"/>
      <c r="AI42" s="99"/>
      <c r="AJ42" s="106"/>
      <c r="AK42" s="106"/>
      <c r="AL42" s="106"/>
      <c r="AM42" s="106"/>
      <c r="AN42" s="106"/>
      <c r="AO42" s="106"/>
      <c r="AP42" s="106"/>
      <c r="AQ42" s="106"/>
      <c r="AR42" s="106"/>
      <c r="AS42" s="107"/>
      <c r="AT42" s="106"/>
      <c r="AU42" s="106"/>
      <c r="AV42" s="106"/>
      <c r="AW42" s="106"/>
      <c r="AX42" s="73"/>
      <c r="AY42" s="73"/>
      <c r="AZ42" s="71"/>
      <c r="BA42" s="71"/>
      <c r="BB42" s="71"/>
      <c r="BC42" s="71"/>
      <c r="BD42" s="71"/>
    </row>
    <row r="43" spans="1:56" ht="20.25" customHeight="1" x14ac:dyDescent="0.4">
      <c r="A43" s="71"/>
      <c r="B43" s="71"/>
      <c r="C43" s="103" t="s">
        <v>35</v>
      </c>
      <c r="D43" s="103"/>
      <c r="E43" s="99"/>
      <c r="F43" s="103" t="s">
        <v>37</v>
      </c>
      <c r="G43" s="103"/>
      <c r="H43" s="99"/>
      <c r="I43" s="104"/>
      <c r="J43" s="104"/>
      <c r="K43" s="99"/>
      <c r="L43" s="97" t="s">
        <v>70</v>
      </c>
      <c r="M43" s="97"/>
      <c r="N43" s="97"/>
      <c r="O43" s="99"/>
      <c r="P43" s="73"/>
      <c r="Q43" s="99"/>
      <c r="R43" s="99" t="str">
        <f>IF($Y$41="週","対象時間数（週平均）","対象時間数（当月合計）")</f>
        <v>対象時間数（週平均）</v>
      </c>
      <c r="S43" s="99"/>
      <c r="T43" s="99"/>
      <c r="U43" s="99"/>
      <c r="V43" s="99"/>
      <c r="W43" s="99" t="str">
        <f>IF($Y$41="週","週に勤務すべき時間数","当月に勤務すべき時間数")</f>
        <v>週に勤務すべき時間数</v>
      </c>
      <c r="X43" s="99"/>
      <c r="Y43" s="99"/>
      <c r="Z43" s="99"/>
      <c r="AA43" s="101"/>
      <c r="AB43" s="154" t="s">
        <v>63</v>
      </c>
      <c r="AC43" s="154"/>
      <c r="AD43" s="154"/>
      <c r="AE43" s="154"/>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66">
        <f>L40</f>
        <v>46.333333333333336</v>
      </c>
      <c r="D44" s="167"/>
      <c r="E44" s="105" t="s">
        <v>32</v>
      </c>
      <c r="F44" s="168">
        <v>40</v>
      </c>
      <c r="G44" s="169"/>
      <c r="H44" s="105" t="s">
        <v>33</v>
      </c>
      <c r="I44" s="166">
        <f>C44/F44</f>
        <v>1.1583333333333334</v>
      </c>
      <c r="J44" s="167"/>
      <c r="K44" s="105" t="s">
        <v>34</v>
      </c>
      <c r="L44" s="170">
        <f>IF(C44&lt;40,1,ROUNDUP(I44,1))</f>
        <v>1.2000000000000002</v>
      </c>
      <c r="M44" s="171"/>
      <c r="N44" s="172"/>
      <c r="O44" s="99"/>
      <c r="P44" s="73"/>
      <c r="Q44" s="99"/>
      <c r="R44" s="173">
        <f>IF($Y$41="週",AA39,Y39)</f>
        <v>108</v>
      </c>
      <c r="S44" s="174"/>
      <c r="T44" s="174"/>
      <c r="U44" s="175"/>
      <c r="V44" s="105" t="s">
        <v>32</v>
      </c>
      <c r="W44" s="155">
        <f>IF($Y$41="週",$AV$5,$AZ$5)</f>
        <v>40</v>
      </c>
      <c r="X44" s="156"/>
      <c r="Y44" s="156"/>
      <c r="Z44" s="157"/>
      <c r="AA44" s="105" t="s">
        <v>33</v>
      </c>
      <c r="AB44" s="158">
        <f>ROUNDDOWN(R44/W44,1)</f>
        <v>2.7</v>
      </c>
      <c r="AC44" s="159"/>
      <c r="AD44" s="159"/>
      <c r="AE44" s="160"/>
      <c r="AF44" s="99"/>
      <c r="AG44" s="99"/>
      <c r="AH44" s="99"/>
      <c r="AI44" s="99"/>
      <c r="AJ44" s="178"/>
      <c r="AK44" s="178"/>
      <c r="AL44" s="178"/>
      <c r="AM44" s="178"/>
      <c r="AN44" s="109"/>
      <c r="AO44" s="176"/>
      <c r="AP44" s="176"/>
      <c r="AQ44" s="176"/>
      <c r="AR44" s="176"/>
      <c r="AS44" s="109"/>
      <c r="AT44" s="153"/>
      <c r="AU44" s="153"/>
      <c r="AV44" s="153"/>
      <c r="AW44" s="153"/>
      <c r="AX44" s="73"/>
      <c r="AY44" s="73"/>
      <c r="AZ44" s="71"/>
      <c r="BA44" s="71"/>
      <c r="BB44" s="71"/>
      <c r="BC44" s="71"/>
      <c r="BD44" s="71"/>
    </row>
    <row r="45" spans="1:56" ht="20.25" customHeight="1" x14ac:dyDescent="0.4">
      <c r="A45" s="71"/>
      <c r="B45" s="71"/>
      <c r="C45" s="67"/>
      <c r="D45" s="99"/>
      <c r="E45" s="99"/>
      <c r="F45" s="99"/>
      <c r="G45" s="99"/>
      <c r="H45" s="99"/>
      <c r="I45" s="99"/>
      <c r="J45" s="99"/>
      <c r="K45" s="99"/>
      <c r="L45" s="99" t="s">
        <v>107</v>
      </c>
      <c r="M45" s="99"/>
      <c r="N45" s="99"/>
      <c r="O45" s="99"/>
      <c r="P45" s="73"/>
      <c r="Q45" s="99"/>
      <c r="R45" s="99"/>
      <c r="S45" s="99"/>
      <c r="T45" s="99"/>
      <c r="U45" s="99"/>
      <c r="V45" s="99"/>
      <c r="W45" s="99"/>
      <c r="X45" s="99"/>
      <c r="Y45" s="99"/>
      <c r="Z45" s="99"/>
      <c r="AA45" s="101"/>
      <c r="AB45" s="99" t="s">
        <v>106</v>
      </c>
      <c r="AC45" s="99"/>
      <c r="AD45" s="99"/>
      <c r="AE45" s="99"/>
      <c r="AF45" s="99"/>
      <c r="AG45" s="99"/>
      <c r="AH45" s="99"/>
      <c r="AI45" s="99"/>
      <c r="AJ45" s="106"/>
      <c r="AK45" s="106"/>
      <c r="AL45" s="106"/>
      <c r="AM45" s="106"/>
      <c r="AN45" s="106"/>
      <c r="AO45" s="106"/>
      <c r="AP45" s="106"/>
      <c r="AQ45" s="106"/>
      <c r="AR45" s="106"/>
      <c r="AS45" s="107"/>
      <c r="AT45" s="106"/>
      <c r="AU45" s="106"/>
      <c r="AV45" s="106"/>
      <c r="AW45" s="106"/>
      <c r="AX45" s="73"/>
      <c r="AY45" s="73"/>
      <c r="AZ45" s="71"/>
      <c r="BA45" s="71"/>
      <c r="BB45" s="71"/>
      <c r="BC45" s="71"/>
      <c r="BD45" s="71"/>
    </row>
    <row r="46" spans="1:56" ht="20.25" customHeight="1" x14ac:dyDescent="0.4">
      <c r="A46" s="71"/>
      <c r="B46" s="71"/>
      <c r="C46" s="67" t="s">
        <v>147</v>
      </c>
      <c r="D46" s="99"/>
      <c r="E46" s="99"/>
      <c r="F46" s="99"/>
      <c r="G46" s="99"/>
      <c r="H46" s="99"/>
      <c r="I46" s="99"/>
      <c r="J46" s="99"/>
      <c r="K46" s="99"/>
      <c r="L46" s="99"/>
      <c r="M46" s="99"/>
      <c r="N46" s="99"/>
      <c r="O46" s="99"/>
      <c r="P46" s="73"/>
      <c r="Q46" s="99"/>
      <c r="R46" s="99" t="s">
        <v>66</v>
      </c>
      <c r="S46" s="99"/>
      <c r="T46" s="99"/>
      <c r="U46" s="99"/>
      <c r="V46" s="99"/>
      <c r="W46" s="99"/>
      <c r="X46" s="99"/>
      <c r="Y46" s="99"/>
      <c r="Z46" s="99"/>
      <c r="AA46" s="101"/>
      <c r="AB46" s="99"/>
      <c r="AC46" s="99"/>
      <c r="AD46" s="99"/>
      <c r="AE46" s="99"/>
      <c r="AF46" s="99"/>
      <c r="AG46" s="99"/>
      <c r="AH46" s="99"/>
      <c r="AI46" s="99"/>
      <c r="AJ46" s="99"/>
      <c r="AK46" s="114"/>
      <c r="AL46" s="115"/>
      <c r="AM46" s="115"/>
      <c r="AN46" s="99"/>
      <c r="AO46" s="99"/>
      <c r="AP46" s="99"/>
      <c r="AQ46" s="99"/>
      <c r="AR46" s="99"/>
      <c r="AS46" s="99"/>
      <c r="AT46" s="99"/>
      <c r="AU46" s="99"/>
      <c r="AV46" s="67"/>
      <c r="AW46" s="67"/>
      <c r="AX46" s="73"/>
      <c r="AY46" s="73"/>
      <c r="AZ46" s="71"/>
      <c r="BA46" s="71"/>
      <c r="BB46" s="71"/>
      <c r="BC46" s="71"/>
      <c r="BD46" s="71"/>
    </row>
    <row r="47" spans="1:56" ht="20.25" customHeight="1" x14ac:dyDescent="0.4">
      <c r="A47" s="71"/>
      <c r="B47" s="71"/>
      <c r="C47" s="67"/>
      <c r="D47" s="99" t="s">
        <v>148</v>
      </c>
      <c r="E47" s="99"/>
      <c r="F47" s="99"/>
      <c r="G47" s="99"/>
      <c r="H47" s="99"/>
      <c r="I47" s="99"/>
      <c r="J47" s="99"/>
      <c r="K47" s="99"/>
      <c r="L47" s="99"/>
      <c r="M47" s="99"/>
      <c r="N47" s="99"/>
      <c r="O47" s="99"/>
      <c r="P47" s="73"/>
      <c r="Q47" s="99"/>
      <c r="R47" s="99" t="s">
        <v>69</v>
      </c>
      <c r="S47" s="99"/>
      <c r="T47" s="99"/>
      <c r="U47" s="99"/>
      <c r="V47" s="99"/>
      <c r="W47" s="99"/>
      <c r="X47" s="99"/>
      <c r="Y47" s="99"/>
      <c r="Z47" s="99"/>
      <c r="AA47" s="101"/>
      <c r="AB47" s="105"/>
      <c r="AC47" s="105"/>
      <c r="AD47" s="105"/>
      <c r="AE47" s="105"/>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t="s">
        <v>39</v>
      </c>
      <c r="D48" s="99"/>
      <c r="E48" s="99"/>
      <c r="F48" s="99"/>
      <c r="G48" s="99"/>
      <c r="H48" s="99"/>
      <c r="I48" s="99"/>
      <c r="J48" s="99"/>
      <c r="K48" s="99"/>
      <c r="L48" s="99"/>
      <c r="M48" s="99"/>
      <c r="N48" s="99"/>
      <c r="O48" s="99"/>
      <c r="P48" s="73"/>
      <c r="Q48" s="99"/>
      <c r="R48" s="67" t="s">
        <v>64</v>
      </c>
      <c r="S48" s="67"/>
      <c r="T48" s="67"/>
      <c r="U48" s="67"/>
      <c r="V48" s="67"/>
      <c r="W48" s="99" t="s">
        <v>68</v>
      </c>
      <c r="X48" s="67"/>
      <c r="Y48" s="67"/>
      <c r="Z48" s="67"/>
      <c r="AA48" s="67"/>
      <c r="AB48" s="154" t="s">
        <v>29</v>
      </c>
      <c r="AC48" s="154"/>
      <c r="AD48" s="154"/>
      <c r="AE48" s="154"/>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40</v>
      </c>
      <c r="D49" s="99"/>
      <c r="E49" s="99"/>
      <c r="F49" s="99"/>
      <c r="G49" s="99"/>
      <c r="H49" s="99"/>
      <c r="I49" s="99"/>
      <c r="J49" s="99"/>
      <c r="K49" s="99"/>
      <c r="L49" s="99"/>
      <c r="M49" s="99"/>
      <c r="N49" s="99"/>
      <c r="O49" s="99"/>
      <c r="P49" s="73"/>
      <c r="Q49" s="99"/>
      <c r="R49" s="155">
        <f>AE39</f>
        <v>2</v>
      </c>
      <c r="S49" s="156"/>
      <c r="T49" s="156"/>
      <c r="U49" s="157"/>
      <c r="V49" s="105" t="s">
        <v>124</v>
      </c>
      <c r="W49" s="158">
        <f>AB44</f>
        <v>2.7</v>
      </c>
      <c r="X49" s="159"/>
      <c r="Y49" s="159"/>
      <c r="Z49" s="160"/>
      <c r="AA49" s="105" t="s">
        <v>33</v>
      </c>
      <c r="AB49" s="161">
        <f>ROUNDDOWN(R49+W49,1)</f>
        <v>4.7</v>
      </c>
      <c r="AC49" s="162"/>
      <c r="AD49" s="162"/>
      <c r="AE49" s="163"/>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41</v>
      </c>
      <c r="D50" s="98"/>
      <c r="E50" s="98"/>
      <c r="F50" s="67"/>
      <c r="G50" s="99"/>
      <c r="H50" s="99"/>
      <c r="I50" s="99"/>
      <c r="J50" s="99"/>
      <c r="K50" s="99"/>
      <c r="L50" s="99"/>
      <c r="M50" s="99"/>
      <c r="N50" s="99"/>
      <c r="O50" s="99"/>
      <c r="P50" s="73"/>
      <c r="Q50" s="99"/>
      <c r="R50" s="99"/>
      <c r="S50" s="99"/>
      <c r="T50" s="99"/>
      <c r="U50" s="99"/>
      <c r="V50" s="99"/>
      <c r="W50" s="99"/>
      <c r="X50" s="99"/>
      <c r="Y50" s="99"/>
      <c r="Z50" s="99"/>
      <c r="AA50" s="99"/>
      <c r="AB50" s="99"/>
      <c r="AC50" s="101"/>
      <c r="AD50" s="99"/>
      <c r="AE50" s="99"/>
      <c r="AF50" s="99"/>
      <c r="AG50" s="99"/>
      <c r="AH50" s="99"/>
      <c r="AI50" s="99"/>
      <c r="AJ50" s="99"/>
      <c r="AK50" s="114"/>
      <c r="AL50" s="115"/>
      <c r="AM50" s="115"/>
      <c r="AN50" s="99"/>
      <c r="AO50" s="99"/>
      <c r="AP50" s="99"/>
      <c r="AQ50" s="99"/>
      <c r="AR50" s="99"/>
      <c r="AS50" s="99"/>
      <c r="AT50" s="99"/>
      <c r="AU50" s="99"/>
      <c r="AV50" s="67"/>
      <c r="AW50" s="67"/>
      <c r="AX50" s="71"/>
      <c r="AY50" s="71"/>
      <c r="AZ50" s="71"/>
      <c r="BA50" s="71"/>
      <c r="BB50" s="71"/>
      <c r="BC50" s="71"/>
      <c r="BD50" s="71"/>
    </row>
    <row r="51" spans="1:58" ht="20.25" customHeight="1" x14ac:dyDescent="0.4">
      <c r="C51" s="81"/>
      <c r="D51" s="81"/>
      <c r="E51" s="35"/>
      <c r="F51" s="35"/>
      <c r="G51" s="35"/>
      <c r="H51" s="35"/>
      <c r="I51" s="35"/>
      <c r="J51" s="35"/>
      <c r="K51" s="35"/>
      <c r="L51" s="35"/>
      <c r="M51" s="35"/>
      <c r="N51" s="35"/>
      <c r="O51" s="35"/>
      <c r="P51" s="35"/>
      <c r="Q51" s="35"/>
      <c r="R51" s="35"/>
      <c r="S51" s="35"/>
      <c r="T51" s="81"/>
      <c r="U51" s="35"/>
      <c r="V51" s="35"/>
      <c r="W51" s="35"/>
      <c r="X51" s="35"/>
      <c r="Y51" s="35"/>
      <c r="Z51" s="35"/>
      <c r="AA51" s="35"/>
      <c r="AB51" s="35"/>
      <c r="AC51" s="35"/>
      <c r="AD51" s="35"/>
      <c r="AE51" s="35"/>
      <c r="AF51" s="35"/>
      <c r="AJ51" s="82"/>
      <c r="AK51" s="83"/>
      <c r="AL51" s="83"/>
      <c r="AM51" s="35"/>
      <c r="AN51" s="35"/>
      <c r="AO51" s="35"/>
      <c r="AP51" s="35"/>
      <c r="AQ51" s="35"/>
      <c r="AR51" s="35"/>
      <c r="AS51" s="35"/>
      <c r="AT51" s="35"/>
      <c r="AU51" s="35"/>
      <c r="AV51" s="35"/>
      <c r="AW51" s="35"/>
      <c r="AX51" s="35"/>
      <c r="AY51" s="35"/>
      <c r="AZ51" s="35"/>
      <c r="BA51" s="35"/>
      <c r="BB51" s="35"/>
      <c r="BC51" s="35"/>
      <c r="BD51" s="35"/>
      <c r="BE51" s="83"/>
    </row>
    <row r="52" spans="1:58" ht="20.25" customHeight="1" x14ac:dyDescent="0.4">
      <c r="A52" s="35"/>
      <c r="B52" s="35"/>
      <c r="C52" s="81"/>
      <c r="D52" s="81"/>
      <c r="E52" s="35"/>
      <c r="F52" s="35"/>
      <c r="G52" s="35"/>
      <c r="H52" s="35"/>
      <c r="I52" s="35"/>
      <c r="J52" s="35"/>
      <c r="K52" s="35"/>
      <c r="L52" s="35"/>
      <c r="M52" s="35"/>
      <c r="N52" s="35"/>
      <c r="O52" s="35"/>
      <c r="P52" s="35"/>
      <c r="Q52" s="35"/>
      <c r="R52" s="35"/>
      <c r="S52" s="35"/>
      <c r="T52" s="35"/>
      <c r="U52" s="81"/>
      <c r="V52" s="35"/>
      <c r="W52" s="35"/>
      <c r="X52" s="35"/>
      <c r="Y52" s="35"/>
      <c r="Z52" s="35"/>
      <c r="AA52" s="35"/>
      <c r="AB52" s="35"/>
      <c r="AC52" s="35"/>
      <c r="AD52" s="35"/>
      <c r="AE52" s="35"/>
      <c r="AF52" s="35"/>
      <c r="AG52" s="35"/>
      <c r="AK52" s="82"/>
      <c r="AL52" s="83"/>
      <c r="AM52" s="83"/>
      <c r="AN52" s="35"/>
      <c r="AO52" s="35"/>
      <c r="AP52" s="35"/>
      <c r="AQ52" s="35"/>
      <c r="AR52" s="35"/>
      <c r="AS52" s="35"/>
      <c r="AT52" s="35"/>
      <c r="AU52" s="35"/>
      <c r="AV52" s="35"/>
      <c r="AW52" s="35"/>
      <c r="AX52" s="35"/>
      <c r="AY52" s="35"/>
      <c r="AZ52" s="35"/>
      <c r="BA52" s="35"/>
      <c r="BB52" s="35"/>
      <c r="BC52" s="35"/>
      <c r="BD52" s="35"/>
      <c r="BE52" s="35"/>
      <c r="BF52" s="83"/>
    </row>
    <row r="53" spans="1:58" ht="20.25" customHeight="1" x14ac:dyDescent="0.4">
      <c r="A53" s="35"/>
      <c r="B53" s="35"/>
      <c r="C53" s="35"/>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81"/>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C55" s="82"/>
      <c r="D55" s="82"/>
      <c r="E55" s="82"/>
      <c r="F55" s="82"/>
      <c r="G55" s="82"/>
      <c r="H55" s="82"/>
      <c r="I55" s="82"/>
      <c r="J55" s="82"/>
      <c r="K55" s="82"/>
      <c r="L55" s="82"/>
      <c r="M55" s="82"/>
      <c r="N55" s="82"/>
      <c r="O55" s="82"/>
      <c r="P55" s="82"/>
      <c r="Q55" s="82"/>
      <c r="R55" s="82"/>
      <c r="S55" s="82"/>
      <c r="T55" s="82"/>
      <c r="U55" s="83"/>
      <c r="V55" s="83"/>
      <c r="W55" s="82"/>
      <c r="X55" s="82"/>
      <c r="Y55" s="82"/>
      <c r="Z55" s="82"/>
      <c r="AA55" s="82"/>
      <c r="AB55" s="82"/>
      <c r="AC55" s="82"/>
      <c r="AD55" s="82"/>
      <c r="AE55" s="82"/>
      <c r="AF55" s="82"/>
      <c r="AG55" s="82"/>
      <c r="AH55" s="82"/>
      <c r="AI55" s="82"/>
      <c r="AJ55" s="82"/>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9" priority="4">
      <formula>INDIRECT(ADDRESS(ROW(),COLUMN()))=TRUNC(INDIRECT(ADDRESS(ROW(),COLUMN())))</formula>
    </cfRule>
  </conditionalFormatting>
  <conditionalFormatting sqref="F35:M38">
    <cfRule type="expression" dxfId="8" priority="3">
      <formula>INDIRECT(ADDRESS(ROW(),COLUMN()))=TRUNC(INDIRECT(ADDRESS(ROW(),COLUMN())))</formula>
    </cfRule>
  </conditionalFormatting>
  <conditionalFormatting sqref="T35:AF39">
    <cfRule type="expression" dxfId="7" priority="2">
      <formula>INDIRECT(ADDRESS(ROW(),COLUMN()))=TRUNC(INDIRECT(ADDRESS(ROW(),COLUMN())))</formula>
    </cfRule>
  </conditionalFormatting>
  <conditionalFormatting sqref="R44:U44">
    <cfRule type="expression" dxfId="6"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tabSelected="1" view="pageBreakPreview" zoomScale="60" zoomScaleNormal="55" workbookViewId="0">
      <selection activeCell="C3" sqref="C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179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89" t="s">
        <v>114</v>
      </c>
      <c r="AN1" s="289"/>
      <c r="AO1" s="289"/>
      <c r="AP1" s="289"/>
      <c r="AQ1" s="289"/>
      <c r="AR1" s="289"/>
      <c r="AS1" s="289"/>
      <c r="AT1" s="289"/>
      <c r="AU1" s="289"/>
      <c r="AV1" s="289"/>
      <c r="AW1" s="289"/>
      <c r="AX1" s="289"/>
      <c r="AY1" s="289"/>
      <c r="AZ1" s="289"/>
      <c r="BA1" s="28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90">
        <v>6</v>
      </c>
      <c r="V2" s="290"/>
      <c r="W2" s="39" t="s">
        <v>17</v>
      </c>
      <c r="X2" s="291">
        <f>IF(U2=0,"",YEAR(DATE(2018+U2,1,1)))</f>
        <v>2024</v>
      </c>
      <c r="Y2" s="291"/>
      <c r="Z2" s="41" t="s">
        <v>21</v>
      </c>
      <c r="AA2" s="41" t="s">
        <v>22</v>
      </c>
      <c r="AB2" s="290">
        <v>10</v>
      </c>
      <c r="AC2" s="290"/>
      <c r="AD2" s="41" t="s">
        <v>23</v>
      </c>
      <c r="AE2" s="41"/>
      <c r="AF2" s="41"/>
      <c r="AG2" s="41"/>
      <c r="AH2" s="41"/>
      <c r="AI2" s="41"/>
      <c r="AJ2" s="40"/>
      <c r="AK2" s="39" t="s">
        <v>18</v>
      </c>
      <c r="AL2" s="39" t="s">
        <v>17</v>
      </c>
      <c r="AM2" s="290"/>
      <c r="AN2" s="290"/>
      <c r="AO2" s="290"/>
      <c r="AP2" s="290"/>
      <c r="AQ2" s="290"/>
      <c r="AR2" s="290"/>
      <c r="AS2" s="290"/>
      <c r="AT2" s="290"/>
      <c r="AU2" s="290"/>
      <c r="AV2" s="290"/>
      <c r="AW2" s="290"/>
      <c r="AX2" s="290"/>
      <c r="AY2" s="290"/>
      <c r="AZ2" s="290"/>
      <c r="BA2" s="29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109</v>
      </c>
      <c r="AZ3" s="292" t="s">
        <v>158</v>
      </c>
      <c r="BA3" s="292"/>
      <c r="BB3" s="292"/>
      <c r="BC3" s="29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149</v>
      </c>
      <c r="AZ4" s="292" t="s">
        <v>150</v>
      </c>
      <c r="BA4" s="292"/>
      <c r="BB4" s="292"/>
      <c r="BC4" s="29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80</v>
      </c>
      <c r="AK5" s="60"/>
      <c r="AL5" s="60"/>
      <c r="AM5" s="60"/>
      <c r="AN5" s="60"/>
      <c r="AO5" s="60"/>
      <c r="AP5" s="60"/>
      <c r="AQ5" s="60"/>
      <c r="AR5" s="49"/>
      <c r="AS5" s="49"/>
      <c r="AT5" s="61"/>
      <c r="AU5" s="60"/>
      <c r="AV5" s="283">
        <v>40</v>
      </c>
      <c r="AW5" s="284"/>
      <c r="AX5" s="61" t="s">
        <v>24</v>
      </c>
      <c r="AY5" s="60"/>
      <c r="AZ5" s="283">
        <v>160</v>
      </c>
      <c r="BA5" s="284"/>
      <c r="BB5" s="61" t="s">
        <v>130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87">
        <f>DAY(EOMONTH(DATE(X2,AB2,1),0))</f>
        <v>31</v>
      </c>
      <c r="BA6" s="288"/>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66" t="s">
        <v>27</v>
      </c>
      <c r="C8" s="269" t="s">
        <v>87</v>
      </c>
      <c r="D8" s="270"/>
      <c r="E8" s="275" t="s">
        <v>88</v>
      </c>
      <c r="F8" s="270"/>
      <c r="G8" s="275" t="s">
        <v>89</v>
      </c>
      <c r="H8" s="269"/>
      <c r="I8" s="269"/>
      <c r="J8" s="269"/>
      <c r="K8" s="270"/>
      <c r="L8" s="275" t="s">
        <v>90</v>
      </c>
      <c r="M8" s="269"/>
      <c r="N8" s="269"/>
      <c r="O8" s="278"/>
      <c r="P8" s="281" t="s">
        <v>169</v>
      </c>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53" t="str">
        <f>IF(AZ3="４週","(9)1～4週目の勤務時間数合計","(9)1か月の勤務時間数合計")</f>
        <v>(9)1～4週目の勤務時間数合計</v>
      </c>
      <c r="AV8" s="254"/>
      <c r="AW8" s="253" t="s">
        <v>91</v>
      </c>
      <c r="AX8" s="254"/>
      <c r="AY8" s="261" t="s">
        <v>167</v>
      </c>
      <c r="AZ8" s="261"/>
      <c r="BA8" s="261"/>
      <c r="BB8" s="261"/>
      <c r="BC8" s="261"/>
      <c r="BD8" s="261"/>
    </row>
    <row r="9" spans="1:57" ht="20.25" customHeight="1" thickBot="1" x14ac:dyDescent="0.45">
      <c r="A9" s="71"/>
      <c r="B9" s="267"/>
      <c r="C9" s="271"/>
      <c r="D9" s="272"/>
      <c r="E9" s="276"/>
      <c r="F9" s="272"/>
      <c r="G9" s="276"/>
      <c r="H9" s="271"/>
      <c r="I9" s="271"/>
      <c r="J9" s="271"/>
      <c r="K9" s="272"/>
      <c r="L9" s="276"/>
      <c r="M9" s="271"/>
      <c r="N9" s="271"/>
      <c r="O9" s="279"/>
      <c r="P9" s="263" t="s">
        <v>11</v>
      </c>
      <c r="Q9" s="264"/>
      <c r="R9" s="264"/>
      <c r="S9" s="264"/>
      <c r="T9" s="264"/>
      <c r="U9" s="264"/>
      <c r="V9" s="265"/>
      <c r="W9" s="263" t="s">
        <v>12</v>
      </c>
      <c r="X9" s="264"/>
      <c r="Y9" s="264"/>
      <c r="Z9" s="264"/>
      <c r="AA9" s="264"/>
      <c r="AB9" s="264"/>
      <c r="AC9" s="265"/>
      <c r="AD9" s="263" t="s">
        <v>13</v>
      </c>
      <c r="AE9" s="264"/>
      <c r="AF9" s="264"/>
      <c r="AG9" s="264"/>
      <c r="AH9" s="264"/>
      <c r="AI9" s="264"/>
      <c r="AJ9" s="265"/>
      <c r="AK9" s="263" t="s">
        <v>14</v>
      </c>
      <c r="AL9" s="264"/>
      <c r="AM9" s="264"/>
      <c r="AN9" s="264"/>
      <c r="AO9" s="264"/>
      <c r="AP9" s="264"/>
      <c r="AQ9" s="265"/>
      <c r="AR9" s="263" t="s">
        <v>15</v>
      </c>
      <c r="AS9" s="264"/>
      <c r="AT9" s="265"/>
      <c r="AU9" s="255"/>
      <c r="AV9" s="256"/>
      <c r="AW9" s="255"/>
      <c r="AX9" s="256"/>
      <c r="AY9" s="261"/>
      <c r="AZ9" s="261"/>
      <c r="BA9" s="261"/>
      <c r="BB9" s="261"/>
      <c r="BC9" s="261"/>
      <c r="BD9" s="261"/>
    </row>
    <row r="10" spans="1:57" ht="20.25" customHeight="1" thickBot="1" x14ac:dyDescent="0.45">
      <c r="A10" s="71"/>
      <c r="B10" s="267"/>
      <c r="C10" s="271"/>
      <c r="D10" s="272"/>
      <c r="E10" s="276"/>
      <c r="F10" s="272"/>
      <c r="G10" s="276"/>
      <c r="H10" s="271"/>
      <c r="I10" s="271"/>
      <c r="J10" s="271"/>
      <c r="K10" s="272"/>
      <c r="L10" s="276"/>
      <c r="M10" s="271"/>
      <c r="N10" s="271"/>
      <c r="O10" s="279"/>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255"/>
      <c r="AV10" s="256"/>
      <c r="AW10" s="255"/>
      <c r="AX10" s="256"/>
      <c r="AY10" s="261"/>
      <c r="AZ10" s="261"/>
      <c r="BA10" s="261"/>
      <c r="BB10" s="261"/>
      <c r="BC10" s="261"/>
      <c r="BD10" s="261"/>
    </row>
    <row r="11" spans="1:57" ht="20.25" hidden="1" customHeight="1" thickBot="1" x14ac:dyDescent="0.45">
      <c r="A11" s="71"/>
      <c r="B11" s="267"/>
      <c r="C11" s="271"/>
      <c r="D11" s="272"/>
      <c r="E11" s="276"/>
      <c r="F11" s="272"/>
      <c r="G11" s="276"/>
      <c r="H11" s="271"/>
      <c r="I11" s="271"/>
      <c r="J11" s="271"/>
      <c r="K11" s="272"/>
      <c r="L11" s="276"/>
      <c r="M11" s="271"/>
      <c r="N11" s="271"/>
      <c r="O11" s="279"/>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5">
        <f>IF(AT10=31,WEEKDAY(DATE($X$2,$AB$2,31)),0)</f>
        <v>0</v>
      </c>
      <c r="AU11" s="257"/>
      <c r="AV11" s="258"/>
      <c r="AW11" s="257"/>
      <c r="AX11" s="258"/>
      <c r="AY11" s="262"/>
      <c r="AZ11" s="262"/>
      <c r="BA11" s="262"/>
      <c r="BB11" s="262"/>
      <c r="BC11" s="262"/>
      <c r="BD11" s="262"/>
    </row>
    <row r="12" spans="1:57" ht="20.25" customHeight="1" thickBot="1" x14ac:dyDescent="0.45">
      <c r="A12" s="71"/>
      <c r="B12" s="268"/>
      <c r="C12" s="273"/>
      <c r="D12" s="274"/>
      <c r="E12" s="277"/>
      <c r="F12" s="274"/>
      <c r="G12" s="277"/>
      <c r="H12" s="273"/>
      <c r="I12" s="273"/>
      <c r="J12" s="273"/>
      <c r="K12" s="274"/>
      <c r="L12" s="277"/>
      <c r="M12" s="273"/>
      <c r="N12" s="273"/>
      <c r="O12" s="280"/>
      <c r="P12" s="92" t="str">
        <f>IF(P11=1,"日",IF(P11=2,"月",IF(P11=3,"火",IF(P11=4,"水",IF(P11=5,"木",IF(P11=6,"金","土"))))))</f>
        <v>火</v>
      </c>
      <c r="Q12" s="93" t="str">
        <f t="shared" ref="Q12:V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ref="W12" si="1">IF(W11=1,"日",IF(W11=2,"月",IF(W11=3,"火",IF(W11=4,"水",IF(W11=5,"木",IF(W11=6,"金","土"))))))</f>
        <v>火</v>
      </c>
      <c r="X12" s="93" t="str">
        <f t="shared" ref="X12" si="2">IF(X11=1,"日",IF(X11=2,"月",IF(X11=3,"火",IF(X11=4,"水",IF(X11=5,"木",IF(X11=6,"金","土"))))))</f>
        <v>水</v>
      </c>
      <c r="Y12" s="93" t="str">
        <f t="shared" ref="Y12" si="3">IF(Y11=1,"日",IF(Y11=2,"月",IF(Y11=3,"火",IF(Y11=4,"水",IF(Y11=5,"木",IF(Y11=6,"金","土"))))))</f>
        <v>木</v>
      </c>
      <c r="Z12" s="93" t="str">
        <f t="shared" ref="Z12" si="4">IF(Z11=1,"日",IF(Z11=2,"月",IF(Z11=3,"火",IF(Z11=4,"水",IF(Z11=5,"木",IF(Z11=6,"金","土"))))))</f>
        <v>金</v>
      </c>
      <c r="AA12" s="93" t="str">
        <f t="shared" ref="AA12" si="5">IF(AA11=1,"日",IF(AA11=2,"月",IF(AA11=3,"火",IF(AA11=4,"水",IF(AA11=5,"木",IF(AA11=6,"金","土"))))))</f>
        <v>土</v>
      </c>
      <c r="AB12" s="93" t="str">
        <f t="shared" ref="AB12" si="6">IF(AB11=1,"日",IF(AB11=2,"月",IF(AB11=3,"火",IF(AB11=4,"水",IF(AB11=5,"木",IF(AB11=6,"金","土"))))))</f>
        <v>日</v>
      </c>
      <c r="AC12" s="94" t="str">
        <f t="shared" ref="AC12" si="7">IF(AC11=1,"日",IF(AC11=2,"月",IF(AC11=3,"火",IF(AC11=4,"水",IF(AC11=5,"木",IF(AC11=6,"金","土"))))))</f>
        <v>月</v>
      </c>
      <c r="AD12" s="92" t="str">
        <f t="shared" ref="AD12" si="8">IF(AD11=1,"日",IF(AD11=2,"月",IF(AD11=3,"火",IF(AD11=4,"水",IF(AD11=5,"木",IF(AD11=6,"金","土"))))))</f>
        <v>火</v>
      </c>
      <c r="AE12" s="93" t="str">
        <f t="shared" ref="AE12" si="9">IF(AE11=1,"日",IF(AE11=2,"月",IF(AE11=3,"火",IF(AE11=4,"水",IF(AE11=5,"木",IF(AE11=6,"金","土"))))))</f>
        <v>水</v>
      </c>
      <c r="AF12" s="93" t="str">
        <f t="shared" ref="AF12" si="10">IF(AF11=1,"日",IF(AF11=2,"月",IF(AF11=3,"火",IF(AF11=4,"水",IF(AF11=5,"木",IF(AF11=6,"金","土"))))))</f>
        <v>木</v>
      </c>
      <c r="AG12" s="93" t="str">
        <f t="shared" ref="AG12" si="11">IF(AG11=1,"日",IF(AG11=2,"月",IF(AG11=3,"火",IF(AG11=4,"水",IF(AG11=5,"木",IF(AG11=6,"金","土"))))))</f>
        <v>金</v>
      </c>
      <c r="AH12" s="93" t="str">
        <f t="shared" ref="AH12" si="12">IF(AH11=1,"日",IF(AH11=2,"月",IF(AH11=3,"火",IF(AH11=4,"水",IF(AH11=5,"木",IF(AH11=6,"金","土"))))))</f>
        <v>土</v>
      </c>
      <c r="AI12" s="93" t="str">
        <f t="shared" ref="AI12" si="13">IF(AI11=1,"日",IF(AI11=2,"月",IF(AI11=3,"火",IF(AI11=4,"水",IF(AI11=5,"木",IF(AI11=6,"金","土"))))))</f>
        <v>日</v>
      </c>
      <c r="AJ12" s="94" t="str">
        <f t="shared" ref="AJ12" si="14">IF(AJ11=1,"日",IF(AJ11=2,"月",IF(AJ11=3,"火",IF(AJ11=4,"水",IF(AJ11=5,"木",IF(AJ11=6,"金","土"))))))</f>
        <v>月</v>
      </c>
      <c r="AK12" s="92" t="str">
        <f t="shared" ref="AK12" si="15">IF(AK11=1,"日",IF(AK11=2,"月",IF(AK11=3,"火",IF(AK11=4,"水",IF(AK11=5,"木",IF(AK11=6,"金","土"))))))</f>
        <v>火</v>
      </c>
      <c r="AL12" s="93" t="str">
        <f t="shared" ref="AL12" si="16">IF(AL11=1,"日",IF(AL11=2,"月",IF(AL11=3,"火",IF(AL11=4,"水",IF(AL11=5,"木",IF(AL11=6,"金","土"))))))</f>
        <v>水</v>
      </c>
      <c r="AM12" s="93" t="str">
        <f t="shared" ref="AM12" si="17">IF(AM11=1,"日",IF(AM11=2,"月",IF(AM11=3,"火",IF(AM11=4,"水",IF(AM11=5,"木",IF(AM11=6,"金","土"))))))</f>
        <v>木</v>
      </c>
      <c r="AN12" s="93" t="str">
        <f t="shared" ref="AN12" si="18">IF(AN11=1,"日",IF(AN11=2,"月",IF(AN11=3,"火",IF(AN11=4,"水",IF(AN11=5,"木",IF(AN11=6,"金","土"))))))</f>
        <v>金</v>
      </c>
      <c r="AO12" s="93" t="str">
        <f t="shared" ref="AO12" si="19">IF(AO11=1,"日",IF(AO11=2,"月",IF(AO11=3,"火",IF(AO11=4,"水",IF(AO11=5,"木",IF(AO11=6,"金","土"))))))</f>
        <v>土</v>
      </c>
      <c r="AP12" s="93" t="str">
        <f t="shared" ref="AP12" si="20">IF(AP11=1,"日",IF(AP11=2,"月",IF(AP11=3,"火",IF(AP11=4,"水",IF(AP11=5,"木",IF(AP11=6,"金","土"))))))</f>
        <v>日</v>
      </c>
      <c r="AQ12" s="94" t="str">
        <f t="shared" ref="AQ12" si="21">IF(AQ11=1,"日",IF(AQ11=2,"月",IF(AQ11=3,"火",IF(AQ11=4,"水",IF(AQ11=5,"木",IF(AQ11=6,"金","土"))))))</f>
        <v>月</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259"/>
      <c r="AV12" s="260"/>
      <c r="AW12" s="259"/>
      <c r="AX12" s="260"/>
      <c r="AY12" s="262"/>
      <c r="AZ12" s="262"/>
      <c r="BA12" s="262"/>
      <c r="BB12" s="262"/>
      <c r="BC12" s="262"/>
      <c r="BD12" s="262"/>
    </row>
    <row r="13" spans="1:57" ht="39.950000000000003" customHeight="1" x14ac:dyDescent="0.4">
      <c r="A13" s="71"/>
      <c r="B13" s="86">
        <v>1</v>
      </c>
      <c r="C13" s="239"/>
      <c r="D13" s="240"/>
      <c r="E13" s="241"/>
      <c r="F13" s="242"/>
      <c r="G13" s="243"/>
      <c r="H13" s="244"/>
      <c r="I13" s="244"/>
      <c r="J13" s="244"/>
      <c r="K13" s="245"/>
      <c r="L13" s="246"/>
      <c r="M13" s="247"/>
      <c r="N13" s="247"/>
      <c r="O13" s="248"/>
      <c r="P13" s="144"/>
      <c r="Q13" s="145"/>
      <c r="R13" s="145"/>
      <c r="S13" s="145"/>
      <c r="T13" s="145"/>
      <c r="U13" s="145"/>
      <c r="V13" s="146"/>
      <c r="W13" s="144"/>
      <c r="X13" s="145"/>
      <c r="Y13" s="145"/>
      <c r="Z13" s="145"/>
      <c r="AA13" s="145"/>
      <c r="AB13" s="145"/>
      <c r="AC13" s="146"/>
      <c r="AD13" s="144"/>
      <c r="AE13" s="145"/>
      <c r="AF13" s="145"/>
      <c r="AG13" s="145"/>
      <c r="AH13" s="145"/>
      <c r="AI13" s="145"/>
      <c r="AJ13" s="146"/>
      <c r="AK13" s="144"/>
      <c r="AL13" s="145"/>
      <c r="AM13" s="145"/>
      <c r="AN13" s="145"/>
      <c r="AO13" s="145"/>
      <c r="AP13" s="145"/>
      <c r="AQ13" s="146"/>
      <c r="AR13" s="144"/>
      <c r="AS13" s="145"/>
      <c r="AT13" s="146"/>
      <c r="AU13" s="249">
        <f>IF($AZ$3="４週",SUM(P13:AQ13),IF($AZ$3="暦月",SUM(P13:AT13),""))</f>
        <v>0</v>
      </c>
      <c r="AV13" s="250"/>
      <c r="AW13" s="251">
        <f t="shared" ref="AW13:AW30" si="22">IF($AZ$3="４週",AU13/4,IF($AZ$3="暦月",AU13/($AZ$6/7),""))</f>
        <v>0</v>
      </c>
      <c r="AX13" s="252"/>
      <c r="AY13" s="236"/>
      <c r="AZ13" s="237"/>
      <c r="BA13" s="237"/>
      <c r="BB13" s="237"/>
      <c r="BC13" s="237"/>
      <c r="BD13" s="238"/>
    </row>
    <row r="14" spans="1:57" ht="39.950000000000003" customHeight="1" x14ac:dyDescent="0.4">
      <c r="A14" s="71"/>
      <c r="B14" s="87">
        <f t="shared" ref="B14:B30" si="23">B13+1</f>
        <v>2</v>
      </c>
      <c r="C14" s="222"/>
      <c r="D14" s="223"/>
      <c r="E14" s="224"/>
      <c r="F14" s="225"/>
      <c r="G14" s="226"/>
      <c r="H14" s="227"/>
      <c r="I14" s="227"/>
      <c r="J14" s="227"/>
      <c r="K14" s="228"/>
      <c r="L14" s="229"/>
      <c r="M14" s="230"/>
      <c r="N14" s="230"/>
      <c r="O14" s="231"/>
      <c r="P14" s="147"/>
      <c r="Q14" s="148"/>
      <c r="R14" s="148"/>
      <c r="S14" s="148"/>
      <c r="T14" s="148"/>
      <c r="U14" s="148"/>
      <c r="V14" s="149"/>
      <c r="W14" s="147"/>
      <c r="X14" s="148"/>
      <c r="Y14" s="148"/>
      <c r="Z14" s="148"/>
      <c r="AA14" s="148"/>
      <c r="AB14" s="148"/>
      <c r="AC14" s="149"/>
      <c r="AD14" s="147"/>
      <c r="AE14" s="148"/>
      <c r="AF14" s="148"/>
      <c r="AG14" s="148"/>
      <c r="AH14" s="148"/>
      <c r="AI14" s="148"/>
      <c r="AJ14" s="149"/>
      <c r="AK14" s="147"/>
      <c r="AL14" s="148"/>
      <c r="AM14" s="148"/>
      <c r="AN14" s="148"/>
      <c r="AO14" s="148"/>
      <c r="AP14" s="148"/>
      <c r="AQ14" s="149"/>
      <c r="AR14" s="147"/>
      <c r="AS14" s="148"/>
      <c r="AT14" s="149"/>
      <c r="AU14" s="232">
        <f>IF($AZ$3="４週",SUM(P14:AQ14),IF($AZ$3="暦月",SUM(P14:AT14),""))</f>
        <v>0</v>
      </c>
      <c r="AV14" s="233"/>
      <c r="AW14" s="234">
        <f t="shared" si="22"/>
        <v>0</v>
      </c>
      <c r="AX14" s="235"/>
      <c r="AY14" s="202"/>
      <c r="AZ14" s="203"/>
      <c r="BA14" s="203"/>
      <c r="BB14" s="203"/>
      <c r="BC14" s="203"/>
      <c r="BD14" s="204"/>
    </row>
    <row r="15" spans="1:57" ht="39.950000000000003" customHeight="1" x14ac:dyDescent="0.4">
      <c r="A15" s="71"/>
      <c r="B15" s="87">
        <f t="shared" si="23"/>
        <v>3</v>
      </c>
      <c r="C15" s="222"/>
      <c r="D15" s="223"/>
      <c r="E15" s="224"/>
      <c r="F15" s="225"/>
      <c r="G15" s="226"/>
      <c r="H15" s="227"/>
      <c r="I15" s="227"/>
      <c r="J15" s="227"/>
      <c r="K15" s="228"/>
      <c r="L15" s="229"/>
      <c r="M15" s="230"/>
      <c r="N15" s="230"/>
      <c r="O15" s="231"/>
      <c r="P15" s="147"/>
      <c r="Q15" s="148"/>
      <c r="R15" s="148"/>
      <c r="S15" s="148"/>
      <c r="T15" s="148"/>
      <c r="U15" s="148"/>
      <c r="V15" s="149"/>
      <c r="W15" s="147"/>
      <c r="X15" s="148"/>
      <c r="Y15" s="148"/>
      <c r="Z15" s="148"/>
      <c r="AA15" s="148"/>
      <c r="AB15" s="148"/>
      <c r="AC15" s="149"/>
      <c r="AD15" s="147"/>
      <c r="AE15" s="148"/>
      <c r="AF15" s="148"/>
      <c r="AG15" s="148"/>
      <c r="AH15" s="148"/>
      <c r="AI15" s="148"/>
      <c r="AJ15" s="149"/>
      <c r="AK15" s="147"/>
      <c r="AL15" s="148"/>
      <c r="AM15" s="148"/>
      <c r="AN15" s="148"/>
      <c r="AO15" s="148"/>
      <c r="AP15" s="148"/>
      <c r="AQ15" s="149"/>
      <c r="AR15" s="147"/>
      <c r="AS15" s="148"/>
      <c r="AT15" s="149"/>
      <c r="AU15" s="232">
        <f>IF($AZ$3="４週",SUM(P15:AQ15),IF($AZ$3="暦月",SUM(P15:AT15),""))</f>
        <v>0</v>
      </c>
      <c r="AV15" s="233"/>
      <c r="AW15" s="234">
        <f t="shared" si="22"/>
        <v>0</v>
      </c>
      <c r="AX15" s="235"/>
      <c r="AY15" s="202"/>
      <c r="AZ15" s="203"/>
      <c r="BA15" s="203"/>
      <c r="BB15" s="203"/>
      <c r="BC15" s="203"/>
      <c r="BD15" s="204"/>
    </row>
    <row r="16" spans="1:57" ht="39.950000000000003" customHeight="1" x14ac:dyDescent="0.4">
      <c r="A16" s="71"/>
      <c r="B16" s="87">
        <f t="shared" si="23"/>
        <v>4</v>
      </c>
      <c r="C16" s="222"/>
      <c r="D16" s="223"/>
      <c r="E16" s="224"/>
      <c r="F16" s="225"/>
      <c r="G16" s="226"/>
      <c r="H16" s="227"/>
      <c r="I16" s="227"/>
      <c r="J16" s="227"/>
      <c r="K16" s="228"/>
      <c r="L16" s="229"/>
      <c r="M16" s="230"/>
      <c r="N16" s="230"/>
      <c r="O16" s="231"/>
      <c r="P16" s="147"/>
      <c r="Q16" s="148"/>
      <c r="R16" s="148"/>
      <c r="S16" s="148"/>
      <c r="T16" s="148"/>
      <c r="U16" s="148"/>
      <c r="V16" s="149"/>
      <c r="W16" s="147"/>
      <c r="X16" s="148"/>
      <c r="Y16" s="148"/>
      <c r="Z16" s="148"/>
      <c r="AA16" s="148"/>
      <c r="AB16" s="148"/>
      <c r="AC16" s="149"/>
      <c r="AD16" s="147"/>
      <c r="AE16" s="148"/>
      <c r="AF16" s="148"/>
      <c r="AG16" s="148"/>
      <c r="AH16" s="148"/>
      <c r="AI16" s="148"/>
      <c r="AJ16" s="149"/>
      <c r="AK16" s="147"/>
      <c r="AL16" s="148"/>
      <c r="AM16" s="148"/>
      <c r="AN16" s="148"/>
      <c r="AO16" s="148"/>
      <c r="AP16" s="148"/>
      <c r="AQ16" s="149"/>
      <c r="AR16" s="147"/>
      <c r="AS16" s="148"/>
      <c r="AT16" s="149"/>
      <c r="AU16" s="232">
        <f>IF($AZ$3="４週",SUM(P16:AQ16),IF($AZ$3="暦月",SUM(P16:AT16),""))</f>
        <v>0</v>
      </c>
      <c r="AV16" s="233"/>
      <c r="AW16" s="234">
        <f t="shared" si="22"/>
        <v>0</v>
      </c>
      <c r="AX16" s="235"/>
      <c r="AY16" s="202"/>
      <c r="AZ16" s="203"/>
      <c r="BA16" s="203"/>
      <c r="BB16" s="203"/>
      <c r="BC16" s="203"/>
      <c r="BD16" s="204"/>
    </row>
    <row r="17" spans="1:56" ht="39.950000000000003" customHeight="1" x14ac:dyDescent="0.4">
      <c r="A17" s="71"/>
      <c r="B17" s="87">
        <f t="shared" si="23"/>
        <v>5</v>
      </c>
      <c r="C17" s="222"/>
      <c r="D17" s="223"/>
      <c r="E17" s="224"/>
      <c r="F17" s="225"/>
      <c r="G17" s="226"/>
      <c r="H17" s="227"/>
      <c r="I17" s="227"/>
      <c r="J17" s="227"/>
      <c r="K17" s="228"/>
      <c r="L17" s="229"/>
      <c r="M17" s="230"/>
      <c r="N17" s="230"/>
      <c r="O17" s="231"/>
      <c r="P17" s="147"/>
      <c r="Q17" s="148"/>
      <c r="R17" s="148"/>
      <c r="S17" s="148"/>
      <c r="T17" s="148"/>
      <c r="U17" s="148"/>
      <c r="V17" s="149"/>
      <c r="W17" s="147"/>
      <c r="X17" s="148"/>
      <c r="Y17" s="148"/>
      <c r="Z17" s="148"/>
      <c r="AA17" s="148"/>
      <c r="AB17" s="148"/>
      <c r="AC17" s="149"/>
      <c r="AD17" s="147"/>
      <c r="AE17" s="148"/>
      <c r="AF17" s="148"/>
      <c r="AG17" s="148"/>
      <c r="AH17" s="148"/>
      <c r="AI17" s="148"/>
      <c r="AJ17" s="149"/>
      <c r="AK17" s="147"/>
      <c r="AL17" s="148"/>
      <c r="AM17" s="148"/>
      <c r="AN17" s="148"/>
      <c r="AO17" s="148"/>
      <c r="AP17" s="148"/>
      <c r="AQ17" s="149"/>
      <c r="AR17" s="147"/>
      <c r="AS17" s="148"/>
      <c r="AT17" s="149"/>
      <c r="AU17" s="232">
        <f t="shared" ref="AU17:AU30" si="24">IF($AZ$3="４週",SUM(P17:AQ17),IF($AZ$3="暦月",SUM(P17:AT17),""))</f>
        <v>0</v>
      </c>
      <c r="AV17" s="233"/>
      <c r="AW17" s="234">
        <f t="shared" si="22"/>
        <v>0</v>
      </c>
      <c r="AX17" s="235"/>
      <c r="AY17" s="202"/>
      <c r="AZ17" s="203"/>
      <c r="BA17" s="203"/>
      <c r="BB17" s="203"/>
      <c r="BC17" s="203"/>
      <c r="BD17" s="204"/>
    </row>
    <row r="18" spans="1:56" ht="39.950000000000003" customHeight="1" x14ac:dyDescent="0.4">
      <c r="A18" s="71"/>
      <c r="B18" s="87">
        <f t="shared" si="23"/>
        <v>6</v>
      </c>
      <c r="C18" s="222"/>
      <c r="D18" s="223"/>
      <c r="E18" s="224"/>
      <c r="F18" s="225"/>
      <c r="G18" s="226"/>
      <c r="H18" s="227"/>
      <c r="I18" s="227"/>
      <c r="J18" s="227"/>
      <c r="K18" s="228"/>
      <c r="L18" s="229"/>
      <c r="M18" s="230"/>
      <c r="N18" s="230"/>
      <c r="O18" s="231"/>
      <c r="P18" s="147"/>
      <c r="Q18" s="148"/>
      <c r="R18" s="148"/>
      <c r="S18" s="148"/>
      <c r="T18" s="148"/>
      <c r="U18" s="148"/>
      <c r="V18" s="149"/>
      <c r="W18" s="147"/>
      <c r="X18" s="148"/>
      <c r="Y18" s="148"/>
      <c r="Z18" s="148"/>
      <c r="AA18" s="148"/>
      <c r="AB18" s="148"/>
      <c r="AC18" s="149"/>
      <c r="AD18" s="147"/>
      <c r="AE18" s="148"/>
      <c r="AF18" s="148"/>
      <c r="AG18" s="148"/>
      <c r="AH18" s="148"/>
      <c r="AI18" s="148"/>
      <c r="AJ18" s="149"/>
      <c r="AK18" s="147"/>
      <c r="AL18" s="148"/>
      <c r="AM18" s="148"/>
      <c r="AN18" s="148"/>
      <c r="AO18" s="148"/>
      <c r="AP18" s="148"/>
      <c r="AQ18" s="149"/>
      <c r="AR18" s="147"/>
      <c r="AS18" s="148"/>
      <c r="AT18" s="149"/>
      <c r="AU18" s="232">
        <f t="shared" si="24"/>
        <v>0</v>
      </c>
      <c r="AV18" s="233"/>
      <c r="AW18" s="234">
        <f t="shared" si="22"/>
        <v>0</v>
      </c>
      <c r="AX18" s="235"/>
      <c r="AY18" s="202"/>
      <c r="AZ18" s="203"/>
      <c r="BA18" s="203"/>
      <c r="BB18" s="203"/>
      <c r="BC18" s="203"/>
      <c r="BD18" s="204"/>
    </row>
    <row r="19" spans="1:56" ht="39.950000000000003" customHeight="1" x14ac:dyDescent="0.4">
      <c r="A19" s="71"/>
      <c r="B19" s="87">
        <f t="shared" si="23"/>
        <v>7</v>
      </c>
      <c r="C19" s="222"/>
      <c r="D19" s="223"/>
      <c r="E19" s="224"/>
      <c r="F19" s="225"/>
      <c r="G19" s="226"/>
      <c r="H19" s="227"/>
      <c r="I19" s="227"/>
      <c r="J19" s="227"/>
      <c r="K19" s="228"/>
      <c r="L19" s="229"/>
      <c r="M19" s="230"/>
      <c r="N19" s="230"/>
      <c r="O19" s="231"/>
      <c r="P19" s="147"/>
      <c r="Q19" s="148"/>
      <c r="R19" s="148"/>
      <c r="S19" s="148"/>
      <c r="T19" s="148"/>
      <c r="U19" s="148"/>
      <c r="V19" s="149"/>
      <c r="W19" s="147"/>
      <c r="X19" s="148"/>
      <c r="Y19" s="148"/>
      <c r="Z19" s="148"/>
      <c r="AA19" s="148"/>
      <c r="AB19" s="148"/>
      <c r="AC19" s="149"/>
      <c r="AD19" s="147"/>
      <c r="AE19" s="148"/>
      <c r="AF19" s="148"/>
      <c r="AG19" s="148"/>
      <c r="AH19" s="148"/>
      <c r="AI19" s="148"/>
      <c r="AJ19" s="149"/>
      <c r="AK19" s="147"/>
      <c r="AL19" s="148"/>
      <c r="AM19" s="148"/>
      <c r="AN19" s="148"/>
      <c r="AO19" s="148"/>
      <c r="AP19" s="148"/>
      <c r="AQ19" s="149"/>
      <c r="AR19" s="147"/>
      <c r="AS19" s="148"/>
      <c r="AT19" s="149"/>
      <c r="AU19" s="232">
        <f>IF($AZ$3="４週",SUM(P19:AQ19),IF($AZ$3="暦月",SUM(P19:AT19),""))</f>
        <v>0</v>
      </c>
      <c r="AV19" s="233"/>
      <c r="AW19" s="234">
        <f t="shared" si="22"/>
        <v>0</v>
      </c>
      <c r="AX19" s="235"/>
      <c r="AY19" s="202"/>
      <c r="AZ19" s="203"/>
      <c r="BA19" s="203"/>
      <c r="BB19" s="203"/>
      <c r="BC19" s="203"/>
      <c r="BD19" s="204"/>
    </row>
    <row r="20" spans="1:56" ht="39.950000000000003" customHeight="1" x14ac:dyDescent="0.4">
      <c r="A20" s="71"/>
      <c r="B20" s="87">
        <f t="shared" si="23"/>
        <v>8</v>
      </c>
      <c r="C20" s="222"/>
      <c r="D20" s="223"/>
      <c r="E20" s="224"/>
      <c r="F20" s="225"/>
      <c r="G20" s="226"/>
      <c r="H20" s="227"/>
      <c r="I20" s="227"/>
      <c r="J20" s="227"/>
      <c r="K20" s="228"/>
      <c r="L20" s="229"/>
      <c r="M20" s="230"/>
      <c r="N20" s="230"/>
      <c r="O20" s="231"/>
      <c r="P20" s="147"/>
      <c r="Q20" s="148"/>
      <c r="R20" s="148"/>
      <c r="S20" s="148"/>
      <c r="T20" s="148"/>
      <c r="U20" s="148"/>
      <c r="V20" s="149"/>
      <c r="W20" s="147"/>
      <c r="X20" s="148"/>
      <c r="Y20" s="148"/>
      <c r="Z20" s="148"/>
      <c r="AA20" s="148"/>
      <c r="AB20" s="148"/>
      <c r="AC20" s="149"/>
      <c r="AD20" s="147"/>
      <c r="AE20" s="148"/>
      <c r="AF20" s="148"/>
      <c r="AG20" s="148"/>
      <c r="AH20" s="148"/>
      <c r="AI20" s="148"/>
      <c r="AJ20" s="149"/>
      <c r="AK20" s="147"/>
      <c r="AL20" s="148"/>
      <c r="AM20" s="148"/>
      <c r="AN20" s="148"/>
      <c r="AO20" s="148"/>
      <c r="AP20" s="148"/>
      <c r="AQ20" s="149"/>
      <c r="AR20" s="147"/>
      <c r="AS20" s="148"/>
      <c r="AT20" s="149"/>
      <c r="AU20" s="232">
        <f t="shared" si="24"/>
        <v>0</v>
      </c>
      <c r="AV20" s="233"/>
      <c r="AW20" s="234">
        <f t="shared" si="22"/>
        <v>0</v>
      </c>
      <c r="AX20" s="235"/>
      <c r="AY20" s="202"/>
      <c r="AZ20" s="203"/>
      <c r="BA20" s="203"/>
      <c r="BB20" s="203"/>
      <c r="BC20" s="203"/>
      <c r="BD20" s="204"/>
    </row>
    <row r="21" spans="1:56" ht="39.950000000000003" customHeight="1" x14ac:dyDescent="0.4">
      <c r="A21" s="71"/>
      <c r="B21" s="87">
        <f t="shared" si="23"/>
        <v>9</v>
      </c>
      <c r="C21" s="222"/>
      <c r="D21" s="223"/>
      <c r="E21" s="224"/>
      <c r="F21" s="225"/>
      <c r="G21" s="226"/>
      <c r="H21" s="227"/>
      <c r="I21" s="227"/>
      <c r="J21" s="227"/>
      <c r="K21" s="228"/>
      <c r="L21" s="229"/>
      <c r="M21" s="230"/>
      <c r="N21" s="230"/>
      <c r="O21" s="231"/>
      <c r="P21" s="147"/>
      <c r="Q21" s="148"/>
      <c r="R21" s="148"/>
      <c r="S21" s="148"/>
      <c r="T21" s="148"/>
      <c r="U21" s="148"/>
      <c r="V21" s="149"/>
      <c r="W21" s="147"/>
      <c r="X21" s="148"/>
      <c r="Y21" s="148"/>
      <c r="Z21" s="148"/>
      <c r="AA21" s="148"/>
      <c r="AB21" s="148"/>
      <c r="AC21" s="149"/>
      <c r="AD21" s="147"/>
      <c r="AE21" s="148"/>
      <c r="AF21" s="148"/>
      <c r="AG21" s="148"/>
      <c r="AH21" s="148"/>
      <c r="AI21" s="148"/>
      <c r="AJ21" s="149"/>
      <c r="AK21" s="147"/>
      <c r="AL21" s="148"/>
      <c r="AM21" s="148"/>
      <c r="AN21" s="148"/>
      <c r="AO21" s="148"/>
      <c r="AP21" s="148"/>
      <c r="AQ21" s="149"/>
      <c r="AR21" s="147"/>
      <c r="AS21" s="148"/>
      <c r="AT21" s="149"/>
      <c r="AU21" s="232">
        <f t="shared" si="24"/>
        <v>0</v>
      </c>
      <c r="AV21" s="233"/>
      <c r="AW21" s="234">
        <f t="shared" si="22"/>
        <v>0</v>
      </c>
      <c r="AX21" s="235"/>
      <c r="AY21" s="202"/>
      <c r="AZ21" s="203"/>
      <c r="BA21" s="203"/>
      <c r="BB21" s="203"/>
      <c r="BC21" s="203"/>
      <c r="BD21" s="204"/>
    </row>
    <row r="22" spans="1:56" ht="39.950000000000003" customHeight="1" x14ac:dyDescent="0.4">
      <c r="A22" s="71"/>
      <c r="B22" s="87">
        <f t="shared" si="23"/>
        <v>10</v>
      </c>
      <c r="C22" s="222"/>
      <c r="D22" s="223"/>
      <c r="E22" s="224"/>
      <c r="F22" s="225"/>
      <c r="G22" s="226"/>
      <c r="H22" s="227"/>
      <c r="I22" s="227"/>
      <c r="J22" s="227"/>
      <c r="K22" s="228"/>
      <c r="L22" s="229"/>
      <c r="M22" s="230"/>
      <c r="N22" s="230"/>
      <c r="O22" s="231"/>
      <c r="P22" s="147"/>
      <c r="Q22" s="148"/>
      <c r="R22" s="148"/>
      <c r="S22" s="148"/>
      <c r="T22" s="148"/>
      <c r="U22" s="148"/>
      <c r="V22" s="149"/>
      <c r="W22" s="147"/>
      <c r="X22" s="148"/>
      <c r="Y22" s="148"/>
      <c r="Z22" s="148"/>
      <c r="AA22" s="148"/>
      <c r="AB22" s="148"/>
      <c r="AC22" s="149"/>
      <c r="AD22" s="147"/>
      <c r="AE22" s="148"/>
      <c r="AF22" s="148"/>
      <c r="AG22" s="148"/>
      <c r="AH22" s="148"/>
      <c r="AI22" s="148"/>
      <c r="AJ22" s="149"/>
      <c r="AK22" s="147"/>
      <c r="AL22" s="148"/>
      <c r="AM22" s="148"/>
      <c r="AN22" s="148"/>
      <c r="AO22" s="148"/>
      <c r="AP22" s="148"/>
      <c r="AQ22" s="149"/>
      <c r="AR22" s="147"/>
      <c r="AS22" s="148"/>
      <c r="AT22" s="149"/>
      <c r="AU22" s="232">
        <f t="shared" si="24"/>
        <v>0</v>
      </c>
      <c r="AV22" s="233"/>
      <c r="AW22" s="234">
        <f t="shared" si="22"/>
        <v>0</v>
      </c>
      <c r="AX22" s="235"/>
      <c r="AY22" s="202"/>
      <c r="AZ22" s="203"/>
      <c r="BA22" s="203"/>
      <c r="BB22" s="203"/>
      <c r="BC22" s="203"/>
      <c r="BD22" s="204"/>
    </row>
    <row r="23" spans="1:56" ht="39.950000000000003" customHeight="1" x14ac:dyDescent="0.4">
      <c r="A23" s="71"/>
      <c r="B23" s="87">
        <f t="shared" si="23"/>
        <v>11</v>
      </c>
      <c r="C23" s="222"/>
      <c r="D23" s="223"/>
      <c r="E23" s="224"/>
      <c r="F23" s="225"/>
      <c r="G23" s="226"/>
      <c r="H23" s="227"/>
      <c r="I23" s="227"/>
      <c r="J23" s="227"/>
      <c r="K23" s="228"/>
      <c r="L23" s="229"/>
      <c r="M23" s="230"/>
      <c r="N23" s="230"/>
      <c r="O23" s="231"/>
      <c r="P23" s="147"/>
      <c r="Q23" s="148"/>
      <c r="R23" s="148"/>
      <c r="S23" s="148"/>
      <c r="T23" s="148"/>
      <c r="U23" s="148"/>
      <c r="V23" s="149"/>
      <c r="W23" s="147"/>
      <c r="X23" s="148"/>
      <c r="Y23" s="148"/>
      <c r="Z23" s="148"/>
      <c r="AA23" s="148"/>
      <c r="AB23" s="148"/>
      <c r="AC23" s="149"/>
      <c r="AD23" s="147"/>
      <c r="AE23" s="148"/>
      <c r="AF23" s="148"/>
      <c r="AG23" s="148"/>
      <c r="AH23" s="148"/>
      <c r="AI23" s="148"/>
      <c r="AJ23" s="149"/>
      <c r="AK23" s="147"/>
      <c r="AL23" s="148"/>
      <c r="AM23" s="148"/>
      <c r="AN23" s="148"/>
      <c r="AO23" s="148"/>
      <c r="AP23" s="148"/>
      <c r="AQ23" s="149"/>
      <c r="AR23" s="147"/>
      <c r="AS23" s="148"/>
      <c r="AT23" s="149"/>
      <c r="AU23" s="232">
        <f t="shared" si="24"/>
        <v>0</v>
      </c>
      <c r="AV23" s="233"/>
      <c r="AW23" s="234">
        <f t="shared" si="22"/>
        <v>0</v>
      </c>
      <c r="AX23" s="235"/>
      <c r="AY23" s="202"/>
      <c r="AZ23" s="203"/>
      <c r="BA23" s="203"/>
      <c r="BB23" s="203"/>
      <c r="BC23" s="203"/>
      <c r="BD23" s="204"/>
    </row>
    <row r="24" spans="1:56" ht="39.950000000000003" customHeight="1" x14ac:dyDescent="0.4">
      <c r="A24" s="71"/>
      <c r="B24" s="87">
        <f t="shared" si="23"/>
        <v>12</v>
      </c>
      <c r="C24" s="222"/>
      <c r="D24" s="223"/>
      <c r="E24" s="224"/>
      <c r="F24" s="225"/>
      <c r="G24" s="226"/>
      <c r="H24" s="227"/>
      <c r="I24" s="227"/>
      <c r="J24" s="227"/>
      <c r="K24" s="228"/>
      <c r="L24" s="229"/>
      <c r="M24" s="230"/>
      <c r="N24" s="230"/>
      <c r="O24" s="231"/>
      <c r="P24" s="147"/>
      <c r="Q24" s="148"/>
      <c r="R24" s="148"/>
      <c r="S24" s="148"/>
      <c r="T24" s="148"/>
      <c r="U24" s="148"/>
      <c r="V24" s="149"/>
      <c r="W24" s="147"/>
      <c r="X24" s="148"/>
      <c r="Y24" s="148"/>
      <c r="Z24" s="148"/>
      <c r="AA24" s="148"/>
      <c r="AB24" s="148"/>
      <c r="AC24" s="149"/>
      <c r="AD24" s="147"/>
      <c r="AE24" s="148"/>
      <c r="AF24" s="148"/>
      <c r="AG24" s="148"/>
      <c r="AH24" s="148"/>
      <c r="AI24" s="148"/>
      <c r="AJ24" s="149"/>
      <c r="AK24" s="147"/>
      <c r="AL24" s="148"/>
      <c r="AM24" s="148"/>
      <c r="AN24" s="148"/>
      <c r="AO24" s="148"/>
      <c r="AP24" s="148"/>
      <c r="AQ24" s="149"/>
      <c r="AR24" s="147"/>
      <c r="AS24" s="148"/>
      <c r="AT24" s="149"/>
      <c r="AU24" s="232">
        <f t="shared" si="24"/>
        <v>0</v>
      </c>
      <c r="AV24" s="233"/>
      <c r="AW24" s="234">
        <f t="shared" si="22"/>
        <v>0</v>
      </c>
      <c r="AX24" s="235"/>
      <c r="AY24" s="202"/>
      <c r="AZ24" s="203"/>
      <c r="BA24" s="203"/>
      <c r="BB24" s="203"/>
      <c r="BC24" s="203"/>
      <c r="BD24" s="204"/>
    </row>
    <row r="25" spans="1:56" ht="39.950000000000003" customHeight="1" x14ac:dyDescent="0.4">
      <c r="A25" s="71"/>
      <c r="B25" s="87">
        <f t="shared" si="23"/>
        <v>13</v>
      </c>
      <c r="C25" s="222"/>
      <c r="D25" s="223"/>
      <c r="E25" s="224"/>
      <c r="F25" s="225"/>
      <c r="G25" s="226"/>
      <c r="H25" s="227"/>
      <c r="I25" s="227"/>
      <c r="J25" s="227"/>
      <c r="K25" s="228"/>
      <c r="L25" s="229"/>
      <c r="M25" s="230"/>
      <c r="N25" s="230"/>
      <c r="O25" s="231"/>
      <c r="P25" s="147"/>
      <c r="Q25" s="148"/>
      <c r="R25" s="148"/>
      <c r="S25" s="148"/>
      <c r="T25" s="148"/>
      <c r="U25" s="148"/>
      <c r="V25" s="149"/>
      <c r="W25" s="147"/>
      <c r="X25" s="148"/>
      <c r="Y25" s="148"/>
      <c r="Z25" s="148"/>
      <c r="AA25" s="148"/>
      <c r="AB25" s="148"/>
      <c r="AC25" s="149"/>
      <c r="AD25" s="147"/>
      <c r="AE25" s="148"/>
      <c r="AF25" s="148"/>
      <c r="AG25" s="148"/>
      <c r="AH25" s="148"/>
      <c r="AI25" s="148"/>
      <c r="AJ25" s="149"/>
      <c r="AK25" s="147"/>
      <c r="AL25" s="148"/>
      <c r="AM25" s="148"/>
      <c r="AN25" s="148"/>
      <c r="AO25" s="148"/>
      <c r="AP25" s="148"/>
      <c r="AQ25" s="149"/>
      <c r="AR25" s="147"/>
      <c r="AS25" s="148"/>
      <c r="AT25" s="149"/>
      <c r="AU25" s="232">
        <f t="shared" si="24"/>
        <v>0</v>
      </c>
      <c r="AV25" s="233"/>
      <c r="AW25" s="234">
        <f t="shared" si="22"/>
        <v>0</v>
      </c>
      <c r="AX25" s="235"/>
      <c r="AY25" s="202"/>
      <c r="AZ25" s="203"/>
      <c r="BA25" s="203"/>
      <c r="BB25" s="203"/>
      <c r="BC25" s="203"/>
      <c r="BD25" s="204"/>
    </row>
    <row r="26" spans="1:56" ht="39.950000000000003" customHeight="1" x14ac:dyDescent="0.4">
      <c r="A26" s="71"/>
      <c r="B26" s="87">
        <f t="shared" si="23"/>
        <v>14</v>
      </c>
      <c r="C26" s="222"/>
      <c r="D26" s="223"/>
      <c r="E26" s="224"/>
      <c r="F26" s="225"/>
      <c r="G26" s="226"/>
      <c r="H26" s="227"/>
      <c r="I26" s="227"/>
      <c r="J26" s="227"/>
      <c r="K26" s="228"/>
      <c r="L26" s="229"/>
      <c r="M26" s="230"/>
      <c r="N26" s="230"/>
      <c r="O26" s="231"/>
      <c r="P26" s="147"/>
      <c r="Q26" s="148"/>
      <c r="R26" s="148"/>
      <c r="S26" s="148"/>
      <c r="T26" s="148"/>
      <c r="U26" s="148"/>
      <c r="V26" s="149"/>
      <c r="W26" s="147"/>
      <c r="X26" s="148"/>
      <c r="Y26" s="148"/>
      <c r="Z26" s="148"/>
      <c r="AA26" s="148"/>
      <c r="AB26" s="148"/>
      <c r="AC26" s="149"/>
      <c r="AD26" s="147"/>
      <c r="AE26" s="148"/>
      <c r="AF26" s="148"/>
      <c r="AG26" s="148"/>
      <c r="AH26" s="148"/>
      <c r="AI26" s="148"/>
      <c r="AJ26" s="149"/>
      <c r="AK26" s="147"/>
      <c r="AL26" s="148"/>
      <c r="AM26" s="148"/>
      <c r="AN26" s="148"/>
      <c r="AO26" s="148"/>
      <c r="AP26" s="148"/>
      <c r="AQ26" s="149"/>
      <c r="AR26" s="147"/>
      <c r="AS26" s="148"/>
      <c r="AT26" s="149"/>
      <c r="AU26" s="232">
        <f t="shared" si="24"/>
        <v>0</v>
      </c>
      <c r="AV26" s="233"/>
      <c r="AW26" s="234">
        <f t="shared" si="22"/>
        <v>0</v>
      </c>
      <c r="AX26" s="235"/>
      <c r="AY26" s="202"/>
      <c r="AZ26" s="203"/>
      <c r="BA26" s="203"/>
      <c r="BB26" s="203"/>
      <c r="BC26" s="203"/>
      <c r="BD26" s="204"/>
    </row>
    <row r="27" spans="1:56" ht="39.950000000000003" customHeight="1" x14ac:dyDescent="0.4">
      <c r="A27" s="71"/>
      <c r="B27" s="87">
        <f t="shared" si="23"/>
        <v>15</v>
      </c>
      <c r="C27" s="222"/>
      <c r="D27" s="223"/>
      <c r="E27" s="224"/>
      <c r="F27" s="225"/>
      <c r="G27" s="226"/>
      <c r="H27" s="227"/>
      <c r="I27" s="227"/>
      <c r="J27" s="227"/>
      <c r="K27" s="228"/>
      <c r="L27" s="229"/>
      <c r="M27" s="230"/>
      <c r="N27" s="230"/>
      <c r="O27" s="231"/>
      <c r="P27" s="147"/>
      <c r="Q27" s="148"/>
      <c r="R27" s="148"/>
      <c r="S27" s="148"/>
      <c r="T27" s="148"/>
      <c r="U27" s="148"/>
      <c r="V27" s="149"/>
      <c r="W27" s="147"/>
      <c r="X27" s="148"/>
      <c r="Y27" s="148"/>
      <c r="Z27" s="148"/>
      <c r="AA27" s="148"/>
      <c r="AB27" s="148"/>
      <c r="AC27" s="149"/>
      <c r="AD27" s="147"/>
      <c r="AE27" s="148"/>
      <c r="AF27" s="148"/>
      <c r="AG27" s="148"/>
      <c r="AH27" s="148"/>
      <c r="AI27" s="148"/>
      <c r="AJ27" s="149"/>
      <c r="AK27" s="147"/>
      <c r="AL27" s="148"/>
      <c r="AM27" s="148"/>
      <c r="AN27" s="148"/>
      <c r="AO27" s="148"/>
      <c r="AP27" s="148"/>
      <c r="AQ27" s="149"/>
      <c r="AR27" s="147"/>
      <c r="AS27" s="148"/>
      <c r="AT27" s="149"/>
      <c r="AU27" s="232">
        <f t="shared" si="24"/>
        <v>0</v>
      </c>
      <c r="AV27" s="233"/>
      <c r="AW27" s="234">
        <f t="shared" si="22"/>
        <v>0</v>
      </c>
      <c r="AX27" s="235"/>
      <c r="AY27" s="202"/>
      <c r="AZ27" s="203"/>
      <c r="BA27" s="203"/>
      <c r="BB27" s="203"/>
      <c r="BC27" s="203"/>
      <c r="BD27" s="204"/>
    </row>
    <row r="28" spans="1:56" ht="39.950000000000003" customHeight="1" x14ac:dyDescent="0.4">
      <c r="A28" s="71"/>
      <c r="B28" s="87">
        <f t="shared" si="23"/>
        <v>16</v>
      </c>
      <c r="C28" s="222"/>
      <c r="D28" s="223"/>
      <c r="E28" s="224"/>
      <c r="F28" s="225"/>
      <c r="G28" s="226"/>
      <c r="H28" s="227"/>
      <c r="I28" s="227"/>
      <c r="J28" s="227"/>
      <c r="K28" s="228"/>
      <c r="L28" s="229"/>
      <c r="M28" s="230"/>
      <c r="N28" s="230"/>
      <c r="O28" s="231"/>
      <c r="P28" s="147"/>
      <c r="Q28" s="148"/>
      <c r="R28" s="148"/>
      <c r="S28" s="148"/>
      <c r="T28" s="148"/>
      <c r="U28" s="148"/>
      <c r="V28" s="149"/>
      <c r="W28" s="147"/>
      <c r="X28" s="148"/>
      <c r="Y28" s="148"/>
      <c r="Z28" s="148"/>
      <c r="AA28" s="148"/>
      <c r="AB28" s="148"/>
      <c r="AC28" s="149"/>
      <c r="AD28" s="147"/>
      <c r="AE28" s="148"/>
      <c r="AF28" s="148"/>
      <c r="AG28" s="148"/>
      <c r="AH28" s="148"/>
      <c r="AI28" s="148"/>
      <c r="AJ28" s="149"/>
      <c r="AK28" s="147"/>
      <c r="AL28" s="148"/>
      <c r="AM28" s="148"/>
      <c r="AN28" s="148"/>
      <c r="AO28" s="148"/>
      <c r="AP28" s="148"/>
      <c r="AQ28" s="149"/>
      <c r="AR28" s="147"/>
      <c r="AS28" s="148"/>
      <c r="AT28" s="149"/>
      <c r="AU28" s="232">
        <f t="shared" si="24"/>
        <v>0</v>
      </c>
      <c r="AV28" s="233"/>
      <c r="AW28" s="234">
        <f t="shared" si="22"/>
        <v>0</v>
      </c>
      <c r="AX28" s="235"/>
      <c r="AY28" s="202"/>
      <c r="AZ28" s="203"/>
      <c r="BA28" s="203"/>
      <c r="BB28" s="203"/>
      <c r="BC28" s="203"/>
      <c r="BD28" s="204"/>
    </row>
    <row r="29" spans="1:56" ht="39.950000000000003" customHeight="1" x14ac:dyDescent="0.4">
      <c r="A29" s="71"/>
      <c r="B29" s="87">
        <f t="shared" si="23"/>
        <v>17</v>
      </c>
      <c r="C29" s="222"/>
      <c r="D29" s="223"/>
      <c r="E29" s="224"/>
      <c r="F29" s="225"/>
      <c r="G29" s="226"/>
      <c r="H29" s="227"/>
      <c r="I29" s="227"/>
      <c r="J29" s="227"/>
      <c r="K29" s="228"/>
      <c r="L29" s="229"/>
      <c r="M29" s="230"/>
      <c r="N29" s="230"/>
      <c r="O29" s="231"/>
      <c r="P29" s="147"/>
      <c r="Q29" s="148"/>
      <c r="R29" s="148"/>
      <c r="S29" s="148"/>
      <c r="T29" s="148"/>
      <c r="U29" s="148"/>
      <c r="V29" s="149"/>
      <c r="W29" s="147"/>
      <c r="X29" s="148"/>
      <c r="Y29" s="148"/>
      <c r="Z29" s="148"/>
      <c r="AA29" s="148"/>
      <c r="AB29" s="148"/>
      <c r="AC29" s="149"/>
      <c r="AD29" s="147"/>
      <c r="AE29" s="148"/>
      <c r="AF29" s="148"/>
      <c r="AG29" s="148"/>
      <c r="AH29" s="148"/>
      <c r="AI29" s="148"/>
      <c r="AJ29" s="149"/>
      <c r="AK29" s="147"/>
      <c r="AL29" s="148"/>
      <c r="AM29" s="148"/>
      <c r="AN29" s="148"/>
      <c r="AO29" s="148"/>
      <c r="AP29" s="148"/>
      <c r="AQ29" s="149"/>
      <c r="AR29" s="147"/>
      <c r="AS29" s="148"/>
      <c r="AT29" s="149"/>
      <c r="AU29" s="232">
        <f t="shared" si="24"/>
        <v>0</v>
      </c>
      <c r="AV29" s="233"/>
      <c r="AW29" s="234">
        <f t="shared" si="22"/>
        <v>0</v>
      </c>
      <c r="AX29" s="235"/>
      <c r="AY29" s="202"/>
      <c r="AZ29" s="203"/>
      <c r="BA29" s="203"/>
      <c r="BB29" s="203"/>
      <c r="BC29" s="203"/>
      <c r="BD29" s="204"/>
    </row>
    <row r="30" spans="1:56" ht="39.950000000000003" customHeight="1" thickBot="1" x14ac:dyDescent="0.45">
      <c r="A30" s="71"/>
      <c r="B30" s="88">
        <f t="shared" si="23"/>
        <v>18</v>
      </c>
      <c r="C30" s="205"/>
      <c r="D30" s="206"/>
      <c r="E30" s="207"/>
      <c r="F30" s="208"/>
      <c r="G30" s="209"/>
      <c r="H30" s="210"/>
      <c r="I30" s="210"/>
      <c r="J30" s="210"/>
      <c r="K30" s="211"/>
      <c r="L30" s="212"/>
      <c r="M30" s="213"/>
      <c r="N30" s="213"/>
      <c r="O30" s="214"/>
      <c r="P30" s="150"/>
      <c r="Q30" s="151"/>
      <c r="R30" s="151"/>
      <c r="S30" s="151"/>
      <c r="T30" s="151"/>
      <c r="U30" s="151"/>
      <c r="V30" s="152"/>
      <c r="W30" s="150"/>
      <c r="X30" s="151"/>
      <c r="Y30" s="151"/>
      <c r="Z30" s="151"/>
      <c r="AA30" s="151"/>
      <c r="AB30" s="151"/>
      <c r="AC30" s="152"/>
      <c r="AD30" s="150"/>
      <c r="AE30" s="151"/>
      <c r="AF30" s="151"/>
      <c r="AG30" s="151"/>
      <c r="AH30" s="151"/>
      <c r="AI30" s="151"/>
      <c r="AJ30" s="152"/>
      <c r="AK30" s="150"/>
      <c r="AL30" s="151"/>
      <c r="AM30" s="151"/>
      <c r="AN30" s="151"/>
      <c r="AO30" s="151"/>
      <c r="AP30" s="151"/>
      <c r="AQ30" s="152"/>
      <c r="AR30" s="150"/>
      <c r="AS30" s="151"/>
      <c r="AT30" s="152"/>
      <c r="AU30" s="215">
        <f t="shared" si="24"/>
        <v>0</v>
      </c>
      <c r="AV30" s="216"/>
      <c r="AW30" s="217">
        <f t="shared" si="22"/>
        <v>0</v>
      </c>
      <c r="AX30" s="218"/>
      <c r="AY30" s="219"/>
      <c r="AZ30" s="220"/>
      <c r="BA30" s="220"/>
      <c r="BB30" s="220"/>
      <c r="BC30" s="220"/>
      <c r="BD30" s="22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174</v>
      </c>
      <c r="D32" s="98"/>
      <c r="E32" s="98"/>
      <c r="F32" s="99"/>
      <c r="G32" s="99"/>
      <c r="H32" s="99"/>
      <c r="I32" s="99"/>
      <c r="J32" s="99"/>
      <c r="K32" s="99"/>
      <c r="L32" s="99"/>
      <c r="M32" s="99"/>
      <c r="N32" s="99"/>
      <c r="O32" s="99"/>
      <c r="P32" s="99"/>
      <c r="Q32" s="99" t="s">
        <v>156</v>
      </c>
      <c r="R32" s="99"/>
      <c r="S32" s="99"/>
      <c r="T32" s="99"/>
      <c r="U32" s="99"/>
      <c r="V32" s="99"/>
      <c r="W32" s="99"/>
      <c r="X32" s="99"/>
      <c r="Y32" s="99"/>
      <c r="Z32" s="99"/>
      <c r="AA32" s="101"/>
      <c r="AB32" s="99"/>
      <c r="AC32" s="99"/>
      <c r="AD32" s="99"/>
      <c r="AE32" s="99"/>
      <c r="AF32" s="99"/>
      <c r="AG32" s="99"/>
      <c r="AH32" s="99"/>
      <c r="AI32" s="99" t="s">
        <v>105</v>
      </c>
      <c r="AJ32" s="99"/>
      <c r="AK32" s="99"/>
      <c r="AL32" s="99"/>
      <c r="AM32" s="99"/>
      <c r="AN32" s="99"/>
      <c r="AO32" s="106"/>
      <c r="AP32" s="106"/>
      <c r="AQ32" s="106"/>
      <c r="AR32" s="106"/>
      <c r="AS32" s="107"/>
      <c r="AT32" s="106"/>
      <c r="AU32" s="106"/>
      <c r="AV32" s="106"/>
      <c r="AW32" s="106"/>
      <c r="AX32" s="71"/>
      <c r="AY32" s="71"/>
      <c r="AZ32" s="71"/>
      <c r="BA32" s="71"/>
      <c r="BB32" s="71"/>
      <c r="BC32" s="71"/>
      <c r="BD32" s="71"/>
    </row>
    <row r="33" spans="1:56" ht="20.25" customHeight="1" x14ac:dyDescent="0.4">
      <c r="A33" s="71"/>
      <c r="B33" s="71"/>
      <c r="C33" s="67" t="s">
        <v>36</v>
      </c>
      <c r="D33" s="98"/>
      <c r="E33" s="98"/>
      <c r="F33" s="99"/>
      <c r="G33" s="99"/>
      <c r="H33" s="99"/>
      <c r="I33" s="99"/>
      <c r="J33" s="99"/>
      <c r="K33" s="99"/>
      <c r="L33" s="293" t="s">
        <v>30</v>
      </c>
      <c r="M33" s="293"/>
      <c r="N33" s="99"/>
      <c r="O33" s="99"/>
      <c r="P33" s="99"/>
      <c r="Q33" s="99"/>
      <c r="R33" s="197" t="s">
        <v>56</v>
      </c>
      <c r="S33" s="197"/>
      <c r="T33" s="197" t="s">
        <v>57</v>
      </c>
      <c r="U33" s="197"/>
      <c r="V33" s="197"/>
      <c r="W33" s="197"/>
      <c r="X33" s="99"/>
      <c r="Y33" s="198" t="s">
        <v>60</v>
      </c>
      <c r="Z33" s="198"/>
      <c r="AA33" s="198"/>
      <c r="AB33" s="198"/>
      <c r="AC33" s="67"/>
      <c r="AD33" s="67"/>
      <c r="AE33" s="105" t="s">
        <v>69</v>
      </c>
      <c r="AF33" s="105"/>
      <c r="AG33" s="99"/>
      <c r="AH33" s="99"/>
      <c r="AI33" s="155" t="s">
        <v>8</v>
      </c>
      <c r="AJ33" s="157"/>
      <c r="AK33" s="155" t="s">
        <v>9</v>
      </c>
      <c r="AL33" s="156"/>
      <c r="AM33" s="156"/>
      <c r="AN33" s="157"/>
      <c r="AO33" s="106"/>
      <c r="AP33" s="106"/>
      <c r="AQ33" s="106"/>
      <c r="AR33" s="106"/>
      <c r="AS33" s="153"/>
      <c r="AT33" s="153"/>
      <c r="AU33" s="106"/>
      <c r="AV33" s="106"/>
      <c r="AW33" s="106"/>
      <c r="AX33" s="71"/>
      <c r="AY33" s="71"/>
      <c r="AZ33" s="71"/>
      <c r="BA33" s="71"/>
      <c r="BB33" s="71"/>
      <c r="BC33" s="71"/>
      <c r="BD33" s="71"/>
    </row>
    <row r="34" spans="1:56" ht="20.25" customHeight="1" x14ac:dyDescent="0.4">
      <c r="A34" s="71"/>
      <c r="B34" s="71"/>
      <c r="C34" s="302"/>
      <c r="D34" s="303"/>
      <c r="E34" s="304"/>
      <c r="F34" s="305">
        <f>IF(AB2=1,10,IF(AB2=2,11,IF(AB2=3,12,AB2-3)))</f>
        <v>7</v>
      </c>
      <c r="G34" s="306"/>
      <c r="H34" s="305">
        <f>IF(AB2=1,11,IF(AB2=2,12,AB2-2))</f>
        <v>8</v>
      </c>
      <c r="I34" s="306"/>
      <c r="J34" s="305">
        <f>IF(AB2=1,12,AB2-1)</f>
        <v>9</v>
      </c>
      <c r="K34" s="306"/>
      <c r="L34" s="155" t="s">
        <v>29</v>
      </c>
      <c r="M34" s="157"/>
      <c r="N34" s="99"/>
      <c r="O34" s="99"/>
      <c r="P34" s="99"/>
      <c r="Q34" s="99"/>
      <c r="R34" s="154"/>
      <c r="S34" s="154"/>
      <c r="T34" s="154" t="s">
        <v>58</v>
      </c>
      <c r="U34" s="154"/>
      <c r="V34" s="154" t="s">
        <v>59</v>
      </c>
      <c r="W34" s="154"/>
      <c r="X34" s="99"/>
      <c r="Y34" s="154" t="s">
        <v>58</v>
      </c>
      <c r="Z34" s="154"/>
      <c r="AA34" s="154" t="s">
        <v>59</v>
      </c>
      <c r="AB34" s="154"/>
      <c r="AC34" s="67"/>
      <c r="AD34" s="67"/>
      <c r="AE34" s="105" t="s">
        <v>65</v>
      </c>
      <c r="AF34" s="105"/>
      <c r="AG34" s="99"/>
      <c r="AH34" s="99"/>
      <c r="AI34" s="155" t="s">
        <v>4</v>
      </c>
      <c r="AJ34" s="157"/>
      <c r="AK34" s="155" t="s">
        <v>73</v>
      </c>
      <c r="AL34" s="156"/>
      <c r="AM34" s="156"/>
      <c r="AN34" s="157"/>
      <c r="AO34" s="108"/>
      <c r="AP34" s="108"/>
      <c r="AQ34" s="106"/>
      <c r="AR34" s="109"/>
      <c r="AS34" s="201"/>
      <c r="AT34" s="201"/>
      <c r="AU34" s="106"/>
      <c r="AV34" s="106"/>
      <c r="AW34" s="106"/>
      <c r="AX34" s="71"/>
      <c r="AY34" s="71"/>
      <c r="AZ34" s="71"/>
      <c r="BA34" s="71"/>
      <c r="BB34" s="71"/>
      <c r="BC34" s="71"/>
      <c r="BD34" s="71"/>
    </row>
    <row r="35" spans="1:56" ht="20.25" customHeight="1" x14ac:dyDescent="0.4">
      <c r="A35" s="71"/>
      <c r="B35" s="71"/>
      <c r="C35" s="302" t="s">
        <v>125</v>
      </c>
      <c r="D35" s="303"/>
      <c r="E35" s="304"/>
      <c r="F35" s="194"/>
      <c r="G35" s="194"/>
      <c r="H35" s="194"/>
      <c r="I35" s="194"/>
      <c r="J35" s="194"/>
      <c r="K35" s="194"/>
      <c r="L35" s="191">
        <f>SUM(F35:K35)</f>
        <v>0</v>
      </c>
      <c r="M35" s="191"/>
      <c r="N35" s="99"/>
      <c r="O35" s="99"/>
      <c r="P35" s="99"/>
      <c r="Q35" s="99"/>
      <c r="R35" s="155" t="s">
        <v>4</v>
      </c>
      <c r="S35" s="157"/>
      <c r="T35" s="298">
        <f>SUMIFS($AU$13:$AV$30,$C$13:$D$30,"訪問介護員",$E$13:$F$30,"A")+SUMIFS($AU$13:$AV$30,$C$13:$D$30,"サービス提供責任者",$E$13:$F$30,"A")</f>
        <v>0</v>
      </c>
      <c r="U35" s="299"/>
      <c r="V35" s="300">
        <f>SUMIFS($AW$13:$AX$30,$C$13:$D$30,"訪問介護員",$E$13:$F$30,"A")+SUMIFS($AW$13:$AX$30,$C$13:$D$30,"サービス提供責任者",$E$13:$F$30,"A")</f>
        <v>0</v>
      </c>
      <c r="W35" s="301"/>
      <c r="X35" s="99"/>
      <c r="Y35" s="313">
        <v>0</v>
      </c>
      <c r="Z35" s="314"/>
      <c r="AA35" s="311">
        <v>0</v>
      </c>
      <c r="AB35" s="312"/>
      <c r="AC35" s="67"/>
      <c r="AD35" s="67"/>
      <c r="AE35" s="313">
        <v>0</v>
      </c>
      <c r="AF35" s="314"/>
      <c r="AG35" s="99"/>
      <c r="AH35" s="99"/>
      <c r="AI35" s="155" t="s">
        <v>5</v>
      </c>
      <c r="AJ35" s="157"/>
      <c r="AK35" s="155" t="s">
        <v>74</v>
      </c>
      <c r="AL35" s="156"/>
      <c r="AM35" s="156"/>
      <c r="AN35" s="157"/>
      <c r="AO35" s="109"/>
      <c r="AP35" s="106"/>
      <c r="AQ35" s="195"/>
      <c r="AR35" s="195"/>
      <c r="AS35" s="195"/>
      <c r="AT35" s="195"/>
      <c r="AU35" s="106"/>
      <c r="AV35" s="106"/>
      <c r="AW35" s="106"/>
      <c r="AX35" s="71"/>
      <c r="AY35" s="71"/>
      <c r="AZ35" s="71"/>
      <c r="BA35" s="71"/>
      <c r="BB35" s="71"/>
      <c r="BC35" s="71"/>
      <c r="BD35" s="71"/>
    </row>
    <row r="36" spans="1:56" ht="20.25" customHeight="1" x14ac:dyDescent="0.4">
      <c r="A36" s="71"/>
      <c r="B36" s="71"/>
      <c r="C36" s="302" t="s">
        <v>126</v>
      </c>
      <c r="D36" s="303"/>
      <c r="E36" s="304"/>
      <c r="F36" s="194"/>
      <c r="G36" s="194"/>
      <c r="H36" s="194"/>
      <c r="I36" s="194"/>
      <c r="J36" s="194"/>
      <c r="K36" s="194"/>
      <c r="L36" s="191">
        <f>SUM(F36:K36)</f>
        <v>0</v>
      </c>
      <c r="M36" s="191"/>
      <c r="N36" s="99"/>
      <c r="O36" s="99"/>
      <c r="P36" s="99"/>
      <c r="Q36" s="99"/>
      <c r="R36" s="155" t="s">
        <v>5</v>
      </c>
      <c r="S36" s="157"/>
      <c r="T36" s="298">
        <f>SUMIFS($AU$13:$AV$30,$C$13:$D$30,"訪問介護員",$E$13:$F$30,"B")+SUMIFS($AU$13:$AV$30,$C$13:$D$30,"サービス提供責任者",$E$13:$F$30,"B")</f>
        <v>0</v>
      </c>
      <c r="U36" s="299"/>
      <c r="V36" s="300">
        <f>SUMIFS($AW$13:$AX$30,$C$13:$D$30,"訪問介護員",$E$13:$F$30,"B")+SUMIFS($AW$13:$AX$30,$C$13:$D$30,"サービス提供責任者",$E$13:$F$30,"B")</f>
        <v>0</v>
      </c>
      <c r="W36" s="301"/>
      <c r="X36" s="99"/>
      <c r="Y36" s="313">
        <v>0</v>
      </c>
      <c r="Z36" s="314"/>
      <c r="AA36" s="311">
        <v>0</v>
      </c>
      <c r="AB36" s="312"/>
      <c r="AC36" s="67"/>
      <c r="AD36" s="67"/>
      <c r="AE36" s="313">
        <v>0</v>
      </c>
      <c r="AF36" s="314"/>
      <c r="AG36" s="99"/>
      <c r="AH36" s="99"/>
      <c r="AI36" s="155" t="s">
        <v>6</v>
      </c>
      <c r="AJ36" s="157"/>
      <c r="AK36" s="155" t="s">
        <v>75</v>
      </c>
      <c r="AL36" s="156"/>
      <c r="AM36" s="156"/>
      <c r="AN36" s="157"/>
      <c r="AO36" s="109"/>
      <c r="AP36" s="106"/>
      <c r="AQ36" s="176"/>
      <c r="AR36" s="176"/>
      <c r="AS36" s="176"/>
      <c r="AT36" s="176"/>
      <c r="AU36" s="106"/>
      <c r="AV36" s="106"/>
      <c r="AW36" s="106"/>
      <c r="AX36" s="71"/>
      <c r="AY36" s="71"/>
      <c r="AZ36" s="71"/>
      <c r="BA36" s="71"/>
      <c r="BB36" s="71"/>
      <c r="BC36" s="71"/>
      <c r="BD36" s="71"/>
    </row>
    <row r="37" spans="1:56" ht="20.25" customHeight="1" x14ac:dyDescent="0.4">
      <c r="A37" s="71"/>
      <c r="B37" s="71"/>
      <c r="C37" s="302" t="s">
        <v>28</v>
      </c>
      <c r="D37" s="303"/>
      <c r="E37" s="304"/>
      <c r="F37" s="194"/>
      <c r="G37" s="194"/>
      <c r="H37" s="194"/>
      <c r="I37" s="194"/>
      <c r="J37" s="194"/>
      <c r="K37" s="194"/>
      <c r="L37" s="191">
        <f>SUM(F37:K37)</f>
        <v>0</v>
      </c>
      <c r="M37" s="191"/>
      <c r="N37" s="99"/>
      <c r="O37" s="99"/>
      <c r="P37" s="99"/>
      <c r="Q37" s="99"/>
      <c r="R37" s="155" t="s">
        <v>6</v>
      </c>
      <c r="S37" s="157"/>
      <c r="T37" s="298">
        <f>SUMIFS($AU$13:$AV$30,$C$13:$D$30,"訪問介護員",$E$13:$F$30,"C")+SUMIFS($AU$13:$AV$30,$C$13:$D$30,"サービス提供責任者",$E$13:$F$30,"C")</f>
        <v>0</v>
      </c>
      <c r="U37" s="299"/>
      <c r="V37" s="300">
        <f>SUMIFS($AW$13:$AX$30,$C$13:$D$30,"訪問介護員",$E$13:$F$30,"C")+SUMIFS($AW$13:$AX$30,$C$13:$D$30,"サービス提供責任者",$E$13:$F$30,"C")</f>
        <v>0</v>
      </c>
      <c r="W37" s="301"/>
      <c r="X37" s="99"/>
      <c r="Y37" s="313">
        <v>0</v>
      </c>
      <c r="Z37" s="314"/>
      <c r="AA37" s="309">
        <v>0</v>
      </c>
      <c r="AB37" s="310"/>
      <c r="AC37" s="67"/>
      <c r="AD37" s="67"/>
      <c r="AE37" s="298" t="s">
        <v>38</v>
      </c>
      <c r="AF37" s="299"/>
      <c r="AG37" s="99"/>
      <c r="AH37" s="99"/>
      <c r="AI37" s="155" t="s">
        <v>7</v>
      </c>
      <c r="AJ37" s="157"/>
      <c r="AK37" s="155" t="s">
        <v>104</v>
      </c>
      <c r="AL37" s="156"/>
      <c r="AM37" s="156"/>
      <c r="AN37" s="157"/>
      <c r="AO37" s="110"/>
      <c r="AP37" s="106"/>
      <c r="AQ37" s="177"/>
      <c r="AR37" s="177"/>
      <c r="AS37" s="180"/>
      <c r="AT37" s="180"/>
      <c r="AU37" s="106"/>
      <c r="AV37" s="106"/>
      <c r="AW37" s="106"/>
      <c r="AX37" s="71"/>
      <c r="AY37" s="71"/>
      <c r="AZ37" s="71"/>
      <c r="BA37" s="71"/>
      <c r="BB37" s="71"/>
      <c r="BC37" s="71"/>
      <c r="BD37" s="71"/>
    </row>
    <row r="38" spans="1:56" ht="20.25" customHeight="1" x14ac:dyDescent="0.4">
      <c r="A38" s="71"/>
      <c r="B38" s="71"/>
      <c r="C38" s="302" t="s">
        <v>29</v>
      </c>
      <c r="D38" s="303"/>
      <c r="E38" s="304"/>
      <c r="F38" s="191">
        <f>SUM(F35:G37)</f>
        <v>0</v>
      </c>
      <c r="G38" s="191"/>
      <c r="H38" s="191">
        <f>SUM(H35:I37)</f>
        <v>0</v>
      </c>
      <c r="I38" s="191"/>
      <c r="J38" s="191">
        <f>SUM(J35:K37)</f>
        <v>0</v>
      </c>
      <c r="K38" s="191"/>
      <c r="L38" s="191">
        <f>SUM(L35:M37)</f>
        <v>0</v>
      </c>
      <c r="M38" s="191"/>
      <c r="N38" s="294"/>
      <c r="O38" s="197"/>
      <c r="P38" s="99"/>
      <c r="Q38" s="99"/>
      <c r="R38" s="155" t="s">
        <v>7</v>
      </c>
      <c r="S38" s="157"/>
      <c r="T38" s="298">
        <f>SUMIFS($AU$13:$AV$30,$C$13:$D$30,"訪問介護員",$E$13:$F$30,"D")+SUMIFS($AU$13:$AV$30,$C$13:$D$30,"サービス提供責任者",$E$13:$F$30,"D")</f>
        <v>0</v>
      </c>
      <c r="U38" s="299"/>
      <c r="V38" s="300">
        <f>SUMIFS($AW$13:$AX$30,$C$13:$D$30,"訪問介護員",$E$13:$F$30,"D")+SUMIFS($AW$13:$AX$30,$C$13:$D$30,"サービス提供責任者",$E$13:$F$30,"D")</f>
        <v>0</v>
      </c>
      <c r="W38" s="301"/>
      <c r="X38" s="99"/>
      <c r="Y38" s="313">
        <v>0</v>
      </c>
      <c r="Z38" s="314"/>
      <c r="AA38" s="309">
        <v>0</v>
      </c>
      <c r="AB38" s="310"/>
      <c r="AC38" s="67"/>
      <c r="AD38" s="67"/>
      <c r="AE38" s="298" t="s">
        <v>38</v>
      </c>
      <c r="AF38" s="299"/>
      <c r="AG38" s="99"/>
      <c r="AH38" s="99"/>
      <c r="AI38" s="99"/>
      <c r="AJ38" s="176"/>
      <c r="AK38" s="176"/>
      <c r="AL38" s="177"/>
      <c r="AM38" s="177"/>
      <c r="AN38" s="180"/>
      <c r="AO38" s="180"/>
      <c r="AP38" s="106"/>
      <c r="AQ38" s="177"/>
      <c r="AR38" s="177"/>
      <c r="AS38" s="180"/>
      <c r="AT38" s="180"/>
      <c r="AU38" s="106"/>
      <c r="AV38" s="106"/>
      <c r="AW38" s="106"/>
      <c r="AX38" s="73"/>
      <c r="AY38" s="73"/>
      <c r="AZ38" s="71"/>
      <c r="BA38" s="71"/>
      <c r="BB38" s="71"/>
      <c r="BC38" s="71"/>
      <c r="BD38" s="71"/>
    </row>
    <row r="39" spans="1:56" ht="20.25" customHeight="1" x14ac:dyDescent="0.4">
      <c r="A39" s="71"/>
      <c r="B39" s="71"/>
      <c r="C39" s="67"/>
      <c r="D39" s="67"/>
      <c r="E39" s="67"/>
      <c r="F39" s="67"/>
      <c r="G39" s="67"/>
      <c r="H39" s="67"/>
      <c r="I39" s="67"/>
      <c r="J39" s="67"/>
      <c r="K39" s="67"/>
      <c r="L39" s="105" t="s">
        <v>31</v>
      </c>
      <c r="M39" s="105"/>
      <c r="N39" s="67"/>
      <c r="O39" s="67"/>
      <c r="P39" s="99"/>
      <c r="Q39" s="99"/>
      <c r="R39" s="155" t="s">
        <v>29</v>
      </c>
      <c r="S39" s="157"/>
      <c r="T39" s="298">
        <f>SUM(T35:U38)</f>
        <v>0</v>
      </c>
      <c r="U39" s="299"/>
      <c r="V39" s="300">
        <f>SUM(V35:W38)</f>
        <v>0</v>
      </c>
      <c r="W39" s="301"/>
      <c r="X39" s="99"/>
      <c r="Y39" s="298">
        <f>SUM(Y35:Z38)</f>
        <v>0</v>
      </c>
      <c r="Z39" s="299"/>
      <c r="AA39" s="307">
        <f>SUM(AA35:AB38)</f>
        <v>0</v>
      </c>
      <c r="AB39" s="308"/>
      <c r="AC39" s="67"/>
      <c r="AD39" s="67"/>
      <c r="AE39" s="298">
        <f>SUM(AE35:AF36)</f>
        <v>0</v>
      </c>
      <c r="AF39" s="299"/>
      <c r="AG39" s="99"/>
      <c r="AH39" s="99"/>
      <c r="AI39" s="99"/>
      <c r="AJ39" s="176"/>
      <c r="AK39" s="176"/>
      <c r="AL39" s="177"/>
      <c r="AM39" s="177"/>
      <c r="AN39" s="179"/>
      <c r="AO39" s="179"/>
      <c r="AP39" s="106"/>
      <c r="AQ39" s="177"/>
      <c r="AR39" s="177"/>
      <c r="AS39" s="180"/>
      <c r="AT39" s="180"/>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7">
        <f>L38/3</f>
        <v>0</v>
      </c>
      <c r="M40" s="297"/>
      <c r="N40" s="67"/>
      <c r="O40" s="67"/>
      <c r="P40" s="99"/>
      <c r="Q40" s="99"/>
      <c r="R40" s="99"/>
      <c r="S40" s="99"/>
      <c r="T40" s="99"/>
      <c r="U40" s="99"/>
      <c r="V40" s="99"/>
      <c r="W40" s="99"/>
      <c r="X40" s="99"/>
      <c r="Y40" s="99"/>
      <c r="Z40" s="99"/>
      <c r="AA40" s="101"/>
      <c r="AB40" s="99"/>
      <c r="AC40" s="99"/>
      <c r="AD40" s="99"/>
      <c r="AE40" s="99"/>
      <c r="AF40" s="99"/>
      <c r="AG40" s="99"/>
      <c r="AH40" s="99"/>
      <c r="AI40" s="99"/>
      <c r="AJ40" s="106"/>
      <c r="AK40" s="106"/>
      <c r="AL40" s="106"/>
      <c r="AM40" s="106"/>
      <c r="AN40" s="106"/>
      <c r="AO40" s="106"/>
      <c r="AP40" s="106"/>
      <c r="AQ40" s="106"/>
      <c r="AR40" s="106"/>
      <c r="AS40" s="107"/>
      <c r="AT40" s="10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L41" s="67"/>
      <c r="M41" s="67"/>
      <c r="N41" s="67"/>
      <c r="O41" s="67"/>
      <c r="P41" s="99"/>
      <c r="Q41" s="99"/>
      <c r="R41" s="101" t="s">
        <v>67</v>
      </c>
      <c r="S41" s="99"/>
      <c r="T41" s="99"/>
      <c r="U41" s="99"/>
      <c r="V41" s="99"/>
      <c r="W41" s="99"/>
      <c r="X41" s="111" t="s">
        <v>138</v>
      </c>
      <c r="Y41" s="164" t="s">
        <v>139</v>
      </c>
      <c r="Z41" s="165"/>
      <c r="AA41" s="112"/>
      <c r="AB41" s="111"/>
      <c r="AC41" s="99"/>
      <c r="AD41" s="99"/>
      <c r="AE41" s="99"/>
      <c r="AF41" s="99"/>
      <c r="AG41" s="99"/>
      <c r="AH41" s="99"/>
      <c r="AI41" s="99"/>
      <c r="AJ41" s="107"/>
      <c r="AK41" s="106"/>
      <c r="AL41" s="106"/>
      <c r="AM41" s="106"/>
      <c r="AN41" s="106"/>
      <c r="AO41" s="106"/>
      <c r="AP41" s="106"/>
      <c r="AQ41" s="106"/>
      <c r="AR41" s="106"/>
      <c r="AS41" s="113"/>
      <c r="AT41" s="113"/>
      <c r="AU41" s="106"/>
      <c r="AV41" s="106"/>
      <c r="AW41" s="106"/>
      <c r="AX41" s="73"/>
      <c r="AY41" s="73"/>
      <c r="AZ41" s="71"/>
      <c r="BA41" s="71"/>
      <c r="BB41" s="71"/>
      <c r="BC41" s="71"/>
      <c r="BD41" s="71"/>
    </row>
    <row r="42" spans="1:56" ht="20.25" customHeight="1" x14ac:dyDescent="0.2">
      <c r="A42" s="71"/>
      <c r="B42" s="71"/>
      <c r="C42" s="43"/>
      <c r="D42" s="98"/>
      <c r="E42" s="98"/>
      <c r="F42" s="99"/>
      <c r="G42" s="99"/>
      <c r="H42" s="99"/>
      <c r="I42" s="99"/>
      <c r="J42" s="99"/>
      <c r="K42" s="99"/>
      <c r="L42" s="100" t="s">
        <v>136</v>
      </c>
      <c r="M42" s="101"/>
      <c r="N42" s="101"/>
      <c r="O42" s="119"/>
      <c r="P42" s="99"/>
      <c r="Q42" s="99"/>
      <c r="R42" s="99" t="s">
        <v>61</v>
      </c>
      <c r="S42" s="99"/>
      <c r="T42" s="99"/>
      <c r="U42" s="99"/>
      <c r="V42" s="99"/>
      <c r="W42" s="99" t="s">
        <v>62</v>
      </c>
      <c r="X42" s="99"/>
      <c r="Y42" s="99"/>
      <c r="Z42" s="99"/>
      <c r="AA42" s="101"/>
      <c r="AB42" s="99"/>
      <c r="AC42" s="99"/>
      <c r="AD42" s="99"/>
      <c r="AE42" s="99"/>
      <c r="AF42" s="99"/>
      <c r="AG42" s="99"/>
      <c r="AH42" s="99"/>
      <c r="AI42" s="99"/>
      <c r="AJ42" s="106"/>
      <c r="AK42" s="106"/>
      <c r="AL42" s="106"/>
      <c r="AM42" s="106"/>
      <c r="AN42" s="106"/>
      <c r="AO42" s="106"/>
      <c r="AP42" s="106"/>
      <c r="AQ42" s="106"/>
      <c r="AR42" s="106"/>
      <c r="AS42" s="107"/>
      <c r="AT42" s="106"/>
      <c r="AU42" s="106"/>
      <c r="AV42" s="106"/>
      <c r="AW42" s="106"/>
      <c r="AX42" s="73"/>
      <c r="AY42" s="73"/>
      <c r="AZ42" s="71"/>
      <c r="BA42" s="71"/>
      <c r="BB42" s="71"/>
      <c r="BC42" s="71"/>
      <c r="BD42" s="71"/>
    </row>
    <row r="43" spans="1:56" ht="20.25" customHeight="1" x14ac:dyDescent="0.4">
      <c r="A43" s="71"/>
      <c r="B43" s="71"/>
      <c r="C43" s="118" t="s">
        <v>35</v>
      </c>
      <c r="D43" s="118"/>
      <c r="E43" s="99"/>
      <c r="F43" s="118" t="s">
        <v>37</v>
      </c>
      <c r="G43" s="118"/>
      <c r="H43" s="99"/>
      <c r="I43" s="104"/>
      <c r="J43" s="104"/>
      <c r="K43" s="99"/>
      <c r="L43" s="105" t="s">
        <v>70</v>
      </c>
      <c r="M43" s="105"/>
      <c r="N43" s="105"/>
      <c r="O43" s="99"/>
      <c r="P43" s="99"/>
      <c r="Q43" s="99"/>
      <c r="R43" s="99" t="str">
        <f>IF($Y$41="週","対象時間数（週平均）","対象時間数（当月合計）")</f>
        <v>対象時間数（週平均）</v>
      </c>
      <c r="S43" s="99"/>
      <c r="T43" s="99"/>
      <c r="U43" s="99"/>
      <c r="V43" s="99"/>
      <c r="W43" s="99" t="str">
        <f>IF($Y$41="週","週に勤務すべき時間数","当月に勤務すべき時間数")</f>
        <v>週に勤務すべき時間数</v>
      </c>
      <c r="X43" s="99"/>
      <c r="Y43" s="99"/>
      <c r="Z43" s="99"/>
      <c r="AA43" s="101"/>
      <c r="AB43" s="154" t="s">
        <v>63</v>
      </c>
      <c r="AC43" s="154"/>
      <c r="AD43" s="154"/>
      <c r="AE43" s="154"/>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295">
        <f>L40</f>
        <v>0</v>
      </c>
      <c r="D44" s="296"/>
      <c r="E44" s="105" t="s">
        <v>32</v>
      </c>
      <c r="F44" s="168">
        <v>40</v>
      </c>
      <c r="G44" s="169"/>
      <c r="H44" s="105" t="s">
        <v>33</v>
      </c>
      <c r="I44" s="166">
        <f>C44/F44</f>
        <v>0</v>
      </c>
      <c r="J44" s="167"/>
      <c r="K44" s="105" t="s">
        <v>34</v>
      </c>
      <c r="L44" s="170">
        <f>IF(C44&lt;40,1,ROUNDUP(I44,1))</f>
        <v>1</v>
      </c>
      <c r="M44" s="171"/>
      <c r="N44" s="172"/>
      <c r="O44" s="99"/>
      <c r="P44" s="99"/>
      <c r="Q44" s="99"/>
      <c r="R44" s="173">
        <f>IF($Y$41="週",AA39,Y39)</f>
        <v>0</v>
      </c>
      <c r="S44" s="174"/>
      <c r="T44" s="174"/>
      <c r="U44" s="175"/>
      <c r="V44" s="105" t="s">
        <v>32</v>
      </c>
      <c r="W44" s="155">
        <f>IF($Y$41="週",$AV$5,$AZ$5)</f>
        <v>40</v>
      </c>
      <c r="X44" s="156"/>
      <c r="Y44" s="156"/>
      <c r="Z44" s="157"/>
      <c r="AA44" s="105" t="s">
        <v>33</v>
      </c>
      <c r="AB44" s="158">
        <f>ROUNDDOWN(R44/W44,1)</f>
        <v>0</v>
      </c>
      <c r="AC44" s="159"/>
      <c r="AD44" s="159"/>
      <c r="AE44" s="160"/>
      <c r="AF44" s="99"/>
      <c r="AG44" s="99"/>
      <c r="AH44" s="99"/>
      <c r="AI44" s="99"/>
      <c r="AJ44" s="178"/>
      <c r="AK44" s="178"/>
      <c r="AL44" s="178"/>
      <c r="AM44" s="178"/>
      <c r="AN44" s="109"/>
      <c r="AO44" s="176"/>
      <c r="AP44" s="176"/>
      <c r="AQ44" s="176"/>
      <c r="AR44" s="176"/>
      <c r="AS44" s="109"/>
      <c r="AT44" s="153"/>
      <c r="AU44" s="153"/>
      <c r="AV44" s="153"/>
      <c r="AW44" s="153"/>
      <c r="AX44" s="73"/>
      <c r="AY44" s="73"/>
      <c r="AZ44" s="71"/>
      <c r="BA44" s="71"/>
      <c r="BB44" s="71"/>
      <c r="BC44" s="71"/>
      <c r="BD44" s="71"/>
    </row>
    <row r="45" spans="1:56" ht="20.25" customHeight="1" x14ac:dyDescent="0.4">
      <c r="A45" s="71"/>
      <c r="B45" s="71"/>
      <c r="C45" s="67"/>
      <c r="D45" s="99"/>
      <c r="E45" s="99"/>
      <c r="F45" s="99"/>
      <c r="G45" s="99"/>
      <c r="H45" s="99"/>
      <c r="I45" s="99"/>
      <c r="J45" s="99"/>
      <c r="K45" s="99"/>
      <c r="L45" s="99" t="s">
        <v>107</v>
      </c>
      <c r="M45" s="99"/>
      <c r="N45" s="99"/>
      <c r="O45" s="99"/>
      <c r="P45" s="99"/>
      <c r="Q45" s="99"/>
      <c r="R45" s="99"/>
      <c r="S45" s="99"/>
      <c r="T45" s="99"/>
      <c r="U45" s="99"/>
      <c r="V45" s="99"/>
      <c r="W45" s="99"/>
      <c r="X45" s="99"/>
      <c r="Y45" s="99"/>
      <c r="Z45" s="99"/>
      <c r="AA45" s="101"/>
      <c r="AB45" s="99" t="s">
        <v>106</v>
      </c>
      <c r="AC45" s="99"/>
      <c r="AD45" s="99"/>
      <c r="AE45" s="99"/>
      <c r="AF45" s="99"/>
      <c r="AG45" s="99"/>
      <c r="AH45" s="99"/>
      <c r="AI45" s="99"/>
      <c r="AJ45" s="106"/>
      <c r="AK45" s="106"/>
      <c r="AL45" s="106"/>
      <c r="AM45" s="106"/>
      <c r="AN45" s="106"/>
      <c r="AO45" s="106"/>
      <c r="AP45" s="106"/>
      <c r="AQ45" s="106"/>
      <c r="AR45" s="106"/>
      <c r="AS45" s="107"/>
      <c r="AT45" s="106"/>
      <c r="AU45" s="106"/>
      <c r="AV45" s="106"/>
      <c r="AW45" s="106"/>
      <c r="AX45" s="73"/>
      <c r="AY45" s="73"/>
      <c r="AZ45" s="71"/>
      <c r="BA45" s="71"/>
      <c r="BB45" s="71"/>
      <c r="BC45" s="71"/>
      <c r="BD45" s="71"/>
    </row>
    <row r="46" spans="1:56" ht="20.25" customHeight="1" x14ac:dyDescent="0.4">
      <c r="A46" s="71"/>
      <c r="B46" s="71"/>
      <c r="C46" s="67" t="s">
        <v>147</v>
      </c>
      <c r="D46" s="99"/>
      <c r="E46" s="99"/>
      <c r="F46" s="99"/>
      <c r="G46" s="99"/>
      <c r="H46" s="99"/>
      <c r="I46" s="99"/>
      <c r="J46" s="99"/>
      <c r="K46" s="99"/>
      <c r="L46" s="99"/>
      <c r="M46" s="99"/>
      <c r="N46" s="99"/>
      <c r="O46" s="99"/>
      <c r="P46" s="99"/>
      <c r="Q46" s="99"/>
      <c r="R46" s="99" t="s">
        <v>66</v>
      </c>
      <c r="S46" s="99"/>
      <c r="T46" s="99"/>
      <c r="U46" s="99"/>
      <c r="V46" s="99"/>
      <c r="W46" s="99"/>
      <c r="X46" s="99"/>
      <c r="Y46" s="99"/>
      <c r="Z46" s="99"/>
      <c r="AA46" s="101"/>
      <c r="AB46" s="99"/>
      <c r="AC46" s="99"/>
      <c r="AD46" s="99"/>
      <c r="AE46" s="99"/>
      <c r="AF46" s="99"/>
      <c r="AG46" s="99"/>
      <c r="AH46" s="99"/>
      <c r="AI46" s="99"/>
      <c r="AJ46" s="99"/>
      <c r="AK46" s="114"/>
      <c r="AL46" s="115"/>
      <c r="AM46" s="115"/>
      <c r="AN46" s="99"/>
      <c r="AO46" s="99"/>
      <c r="AP46" s="99"/>
      <c r="AQ46" s="99"/>
      <c r="AR46" s="99"/>
      <c r="AS46" s="99"/>
      <c r="AT46" s="99"/>
      <c r="AU46" s="99"/>
      <c r="AV46" s="67"/>
      <c r="AW46" s="67"/>
      <c r="AX46" s="73"/>
      <c r="AY46" s="73"/>
      <c r="AZ46" s="71"/>
      <c r="BA46" s="71"/>
      <c r="BB46" s="71"/>
      <c r="BC46" s="71"/>
      <c r="BD46" s="71"/>
    </row>
    <row r="47" spans="1:56" ht="20.25" customHeight="1" x14ac:dyDescent="0.4">
      <c r="A47" s="71"/>
      <c r="B47" s="71"/>
      <c r="C47" s="67"/>
      <c r="D47" s="99" t="s">
        <v>148</v>
      </c>
      <c r="E47" s="99"/>
      <c r="F47" s="99"/>
      <c r="G47" s="99"/>
      <c r="H47" s="99"/>
      <c r="I47" s="99"/>
      <c r="J47" s="99"/>
      <c r="K47" s="99"/>
      <c r="L47" s="99"/>
      <c r="M47" s="99"/>
      <c r="N47" s="99"/>
      <c r="O47" s="99"/>
      <c r="P47" s="99"/>
      <c r="Q47" s="99"/>
      <c r="R47" s="99" t="s">
        <v>69</v>
      </c>
      <c r="S47" s="99"/>
      <c r="T47" s="99"/>
      <c r="U47" s="99"/>
      <c r="V47" s="99"/>
      <c r="W47" s="99"/>
      <c r="X47" s="99"/>
      <c r="Y47" s="99"/>
      <c r="Z47" s="99"/>
      <c r="AA47" s="101"/>
      <c r="AB47" s="105"/>
      <c r="AC47" s="105"/>
      <c r="AD47" s="105"/>
      <c r="AE47" s="105"/>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t="s">
        <v>39</v>
      </c>
      <c r="D48" s="99"/>
      <c r="E48" s="99"/>
      <c r="F48" s="99"/>
      <c r="G48" s="99"/>
      <c r="H48" s="99"/>
      <c r="I48" s="99"/>
      <c r="J48" s="99"/>
      <c r="K48" s="99"/>
      <c r="L48" s="99"/>
      <c r="M48" s="99"/>
      <c r="N48" s="99"/>
      <c r="O48" s="99"/>
      <c r="P48" s="99"/>
      <c r="Q48" s="99"/>
      <c r="R48" s="67" t="s">
        <v>64</v>
      </c>
      <c r="S48" s="67"/>
      <c r="T48" s="67"/>
      <c r="U48" s="67"/>
      <c r="V48" s="67"/>
      <c r="W48" s="99" t="s">
        <v>68</v>
      </c>
      <c r="X48" s="67"/>
      <c r="Y48" s="67"/>
      <c r="Z48" s="67"/>
      <c r="AA48" s="67"/>
      <c r="AB48" s="154" t="s">
        <v>29</v>
      </c>
      <c r="AC48" s="154"/>
      <c r="AD48" s="154"/>
      <c r="AE48" s="154"/>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40</v>
      </c>
      <c r="D49" s="99"/>
      <c r="E49" s="99"/>
      <c r="F49" s="99"/>
      <c r="G49" s="99"/>
      <c r="H49" s="99"/>
      <c r="I49" s="99"/>
      <c r="J49" s="99"/>
      <c r="K49" s="99"/>
      <c r="L49" s="99"/>
      <c r="M49" s="99"/>
      <c r="N49" s="99"/>
      <c r="O49" s="99"/>
      <c r="P49" s="99"/>
      <c r="Q49" s="99"/>
      <c r="R49" s="173">
        <f>AE39</f>
        <v>0</v>
      </c>
      <c r="S49" s="174"/>
      <c r="T49" s="174"/>
      <c r="U49" s="175"/>
      <c r="V49" s="105" t="s">
        <v>124</v>
      </c>
      <c r="W49" s="158">
        <f>AB44</f>
        <v>0</v>
      </c>
      <c r="X49" s="159"/>
      <c r="Y49" s="159"/>
      <c r="Z49" s="160"/>
      <c r="AA49" s="105" t="s">
        <v>33</v>
      </c>
      <c r="AB49" s="161">
        <f>ROUNDDOWN(R49+W49,1)</f>
        <v>0</v>
      </c>
      <c r="AC49" s="162"/>
      <c r="AD49" s="162"/>
      <c r="AE49" s="163"/>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41</v>
      </c>
      <c r="D50" s="98"/>
      <c r="E50" s="98"/>
      <c r="F50" s="67"/>
      <c r="G50" s="99"/>
      <c r="H50" s="99"/>
      <c r="I50" s="99"/>
      <c r="J50" s="99"/>
      <c r="K50" s="99"/>
      <c r="L50" s="99"/>
      <c r="M50" s="99"/>
      <c r="N50" s="99"/>
      <c r="O50" s="99"/>
      <c r="P50" s="99"/>
      <c r="Q50" s="99"/>
      <c r="R50" s="99"/>
      <c r="S50" s="99"/>
      <c r="T50" s="99"/>
      <c r="U50" s="99"/>
      <c r="V50" s="99"/>
      <c r="W50" s="99"/>
      <c r="X50" s="99"/>
      <c r="Y50" s="99"/>
      <c r="Z50" s="99"/>
      <c r="AA50" s="99"/>
      <c r="AB50" s="99"/>
      <c r="AC50" s="101"/>
      <c r="AD50" s="99"/>
      <c r="AE50" s="99"/>
      <c r="AF50" s="99"/>
      <c r="AG50" s="99"/>
      <c r="AH50" s="99"/>
      <c r="AI50" s="99"/>
      <c r="AJ50" s="99"/>
      <c r="AK50" s="114"/>
      <c r="AL50" s="115"/>
      <c r="AM50" s="115"/>
      <c r="AN50" s="99"/>
      <c r="AO50" s="99"/>
      <c r="AP50" s="99"/>
      <c r="AQ50" s="99"/>
      <c r="AR50" s="99"/>
      <c r="AS50" s="99"/>
      <c r="AT50" s="99"/>
      <c r="AU50" s="99"/>
      <c r="AV50" s="67"/>
      <c r="AW50" s="67"/>
      <c r="AX50" s="71"/>
      <c r="AY50" s="71"/>
      <c r="AZ50" s="71"/>
      <c r="BA50" s="71"/>
      <c r="BB50" s="71"/>
      <c r="BC50" s="71"/>
      <c r="BD50" s="71"/>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election activeCell="C62" sqref="C62"/>
    </sheetView>
  </sheetViews>
  <sheetFormatPr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15" t="s">
        <v>133</v>
      </c>
      <c r="F4" s="315"/>
      <c r="G4" s="315"/>
      <c r="H4" s="315"/>
      <c r="I4" s="315"/>
      <c r="J4" s="315"/>
    </row>
    <row r="5" spans="1:10" s="11" customFormat="1" ht="20.25" customHeight="1" x14ac:dyDescent="0.4">
      <c r="A5" s="28"/>
      <c r="B5" s="13" t="s">
        <v>132</v>
      </c>
      <c r="C5" s="13"/>
      <c r="E5" s="315"/>
      <c r="F5" s="315"/>
      <c r="G5" s="315"/>
      <c r="H5" s="315"/>
      <c r="I5" s="315"/>
      <c r="J5" s="315"/>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0"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0"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11"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5" t="s">
        <v>162</v>
      </c>
      <c r="B62" s="25"/>
      <c r="C62" s="25"/>
      <c r="D62" s="13"/>
      <c r="E62" s="13"/>
    </row>
    <row r="63" spans="1:55" s="11" customFormat="1" ht="20.25" customHeight="1" x14ac:dyDescent="0.4">
      <c r="A63" s="84" t="s">
        <v>163</v>
      </c>
      <c r="B63" s="25"/>
      <c r="C63" s="25"/>
      <c r="D63" s="29"/>
      <c r="E63" s="29"/>
    </row>
    <row r="64" spans="1:55" s="11" customFormat="1" ht="20.25" customHeight="1" x14ac:dyDescent="0.4">
      <c r="A64" s="85" t="s">
        <v>164</v>
      </c>
      <c r="B64" s="25"/>
      <c r="C64" s="25"/>
      <c r="D64" s="29"/>
      <c r="E64" s="29"/>
    </row>
    <row r="65" spans="1:5" s="11" customFormat="1" ht="20.25" customHeight="1" x14ac:dyDescent="0.4">
      <c r="A65" s="84" t="s">
        <v>165</v>
      </c>
      <c r="B65" s="25"/>
      <c r="C65" s="25"/>
      <c r="D65" s="29"/>
      <c r="E65" s="29"/>
    </row>
    <row r="66" spans="1:5" s="11" customFormat="1" ht="20.25" customHeight="1" x14ac:dyDescent="0.4">
      <c r="A66" s="85" t="s">
        <v>176</v>
      </c>
      <c r="B66" s="25"/>
      <c r="C66" s="25"/>
      <c r="D66" s="29"/>
      <c r="E66" s="29"/>
    </row>
    <row r="67" spans="1:5" s="11" customFormat="1" ht="20.25" customHeight="1" x14ac:dyDescent="0.4">
      <c r="A67" s="85" t="s">
        <v>177</v>
      </c>
      <c r="B67" s="25"/>
      <c r="C67" s="25"/>
      <c r="D67" s="29"/>
      <c r="E67" s="29"/>
    </row>
    <row r="68" spans="1:5" s="11" customFormat="1" ht="20.25" customHeight="1" x14ac:dyDescent="0.4">
      <c r="A68" s="85"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C3" sqref="C3"/>
    </sheetView>
  </sheetViews>
  <sheetFormatPr defaultRowHeight="25.5" x14ac:dyDescent="0.4"/>
  <cols>
    <col min="1" max="1" width="2" style="120" customWidth="1"/>
    <col min="2" max="2" width="7.125" style="120" bestFit="1" customWidth="1"/>
    <col min="3" max="11" width="40.625" style="120" customWidth="1"/>
    <col min="12" max="16384" width="9" style="120"/>
  </cols>
  <sheetData>
    <row r="1" spans="2:11" x14ac:dyDescent="0.4">
      <c r="B1" s="120" t="s">
        <v>111</v>
      </c>
    </row>
    <row r="3" spans="2:11" x14ac:dyDescent="0.4">
      <c r="B3" s="121" t="s">
        <v>112</v>
      </c>
      <c r="C3" s="121" t="s">
        <v>113</v>
      </c>
    </row>
    <row r="4" spans="2:11" x14ac:dyDescent="0.4">
      <c r="B4" s="121">
        <v>1</v>
      </c>
      <c r="C4" s="122" t="s">
        <v>114</v>
      </c>
    </row>
    <row r="5" spans="2:11" x14ac:dyDescent="0.4">
      <c r="B5" s="121">
        <v>2</v>
      </c>
      <c r="C5" s="122"/>
    </row>
    <row r="6" spans="2:11" x14ac:dyDescent="0.4">
      <c r="B6" s="121">
        <v>3</v>
      </c>
      <c r="C6" s="122"/>
    </row>
    <row r="7" spans="2:11" x14ac:dyDescent="0.4">
      <c r="B7" s="121">
        <v>4</v>
      </c>
      <c r="C7" s="122"/>
    </row>
    <row r="8" spans="2:11" x14ac:dyDescent="0.4">
      <c r="B8" s="121">
        <v>5</v>
      </c>
      <c r="C8" s="122"/>
    </row>
    <row r="10" spans="2:11" x14ac:dyDescent="0.4">
      <c r="B10" s="120" t="s">
        <v>110</v>
      </c>
    </row>
    <row r="11" spans="2:11" ht="26.25" thickBot="1" x14ac:dyDescent="0.45"/>
    <row r="12" spans="2:11" ht="26.25" thickBot="1" x14ac:dyDescent="0.45">
      <c r="B12" s="123" t="s">
        <v>92</v>
      </c>
      <c r="C12" s="124" t="s">
        <v>2</v>
      </c>
      <c r="D12" s="125" t="s">
        <v>43</v>
      </c>
      <c r="E12" s="126" t="s">
        <v>42</v>
      </c>
      <c r="F12" s="125" t="s">
        <v>146</v>
      </c>
      <c r="G12" s="127" t="s">
        <v>146</v>
      </c>
      <c r="H12" s="127" t="s">
        <v>146</v>
      </c>
      <c r="I12" s="127" t="s">
        <v>146</v>
      </c>
      <c r="J12" s="127" t="s">
        <v>146</v>
      </c>
      <c r="K12" s="128" t="s">
        <v>146</v>
      </c>
    </row>
    <row r="13" spans="2:11" x14ac:dyDescent="0.4">
      <c r="B13" s="316" t="s">
        <v>93</v>
      </c>
      <c r="C13" s="129" t="s">
        <v>50</v>
      </c>
      <c r="D13" s="130" t="s">
        <v>3</v>
      </c>
      <c r="E13" s="131" t="s">
        <v>3</v>
      </c>
      <c r="F13" s="131"/>
      <c r="G13" s="132"/>
      <c r="H13" s="132"/>
      <c r="I13" s="132"/>
      <c r="J13" s="132"/>
      <c r="K13" s="133"/>
    </row>
    <row r="14" spans="2:11" x14ac:dyDescent="0.4">
      <c r="B14" s="316"/>
      <c r="C14" s="134" t="s">
        <v>50</v>
      </c>
      <c r="D14" s="135" t="s">
        <v>51</v>
      </c>
      <c r="E14" s="136" t="s">
        <v>44</v>
      </c>
      <c r="F14" s="136"/>
      <c r="G14" s="122"/>
      <c r="H14" s="122"/>
      <c r="I14" s="122"/>
      <c r="J14" s="122"/>
      <c r="K14" s="137"/>
    </row>
    <row r="15" spans="2:11" x14ac:dyDescent="0.4">
      <c r="B15" s="316"/>
      <c r="C15" s="134" t="s">
        <v>50</v>
      </c>
      <c r="D15" s="138" t="s">
        <v>52</v>
      </c>
      <c r="E15" s="139" t="s">
        <v>45</v>
      </c>
      <c r="F15" s="139"/>
      <c r="G15" s="122"/>
      <c r="H15" s="122"/>
      <c r="I15" s="122"/>
      <c r="J15" s="122"/>
      <c r="K15" s="137"/>
    </row>
    <row r="16" spans="2:11" x14ac:dyDescent="0.4">
      <c r="B16" s="316"/>
      <c r="C16" s="134" t="s">
        <v>50</v>
      </c>
      <c r="D16" s="138" t="s">
        <v>120</v>
      </c>
      <c r="E16" s="139" t="s">
        <v>115</v>
      </c>
      <c r="F16" s="139"/>
      <c r="G16" s="122"/>
      <c r="H16" s="122"/>
      <c r="I16" s="122"/>
      <c r="J16" s="122"/>
      <c r="K16" s="137"/>
    </row>
    <row r="17" spans="2:11" x14ac:dyDescent="0.4">
      <c r="B17" s="316"/>
      <c r="C17" s="134" t="s">
        <v>50</v>
      </c>
      <c r="D17" s="138" t="s">
        <v>49</v>
      </c>
      <c r="E17" s="139" t="s">
        <v>116</v>
      </c>
      <c r="F17" s="139"/>
      <c r="G17" s="122"/>
      <c r="H17" s="122"/>
      <c r="I17" s="122"/>
      <c r="J17" s="122"/>
      <c r="K17" s="137"/>
    </row>
    <row r="18" spans="2:11" x14ac:dyDescent="0.4">
      <c r="B18" s="316"/>
      <c r="C18" s="134" t="s">
        <v>50</v>
      </c>
      <c r="D18" s="138" t="s">
        <v>47</v>
      </c>
      <c r="E18" s="139" t="s">
        <v>117</v>
      </c>
      <c r="F18" s="139"/>
      <c r="G18" s="122"/>
      <c r="H18" s="122"/>
      <c r="I18" s="122"/>
      <c r="J18" s="122"/>
      <c r="K18" s="137"/>
    </row>
    <row r="19" spans="2:11" x14ac:dyDescent="0.4">
      <c r="B19" s="316"/>
      <c r="C19" s="134" t="s">
        <v>50</v>
      </c>
      <c r="D19" s="138" t="s">
        <v>128</v>
      </c>
      <c r="E19" s="139" t="s">
        <v>46</v>
      </c>
      <c r="F19" s="139"/>
      <c r="G19" s="122"/>
      <c r="H19" s="122"/>
      <c r="I19" s="122"/>
      <c r="J19" s="122"/>
      <c r="K19" s="137"/>
    </row>
    <row r="20" spans="2:11" x14ac:dyDescent="0.4">
      <c r="B20" s="316"/>
      <c r="C20" s="134" t="s">
        <v>50</v>
      </c>
      <c r="D20" s="138" t="s">
        <v>146</v>
      </c>
      <c r="E20" s="139" t="s">
        <v>47</v>
      </c>
      <c r="F20" s="139"/>
      <c r="G20" s="122"/>
      <c r="H20" s="122"/>
      <c r="I20" s="122"/>
      <c r="J20" s="122"/>
      <c r="K20" s="137"/>
    </row>
    <row r="21" spans="2:11" x14ac:dyDescent="0.4">
      <c r="B21" s="316"/>
      <c r="C21" s="134" t="s">
        <v>50</v>
      </c>
      <c r="D21" s="138" t="s">
        <v>146</v>
      </c>
      <c r="E21" s="139" t="s">
        <v>48</v>
      </c>
      <c r="F21" s="139"/>
      <c r="G21" s="122"/>
      <c r="H21" s="122"/>
      <c r="I21" s="122"/>
      <c r="J21" s="122"/>
      <c r="K21" s="137"/>
    </row>
    <row r="22" spans="2:11" x14ac:dyDescent="0.4">
      <c r="B22" s="316"/>
      <c r="C22" s="134" t="s">
        <v>50</v>
      </c>
      <c r="D22" s="139" t="s">
        <v>146</v>
      </c>
      <c r="E22" s="139" t="s">
        <v>146</v>
      </c>
      <c r="F22" s="139"/>
      <c r="G22" s="122"/>
      <c r="H22" s="122"/>
      <c r="I22" s="122"/>
      <c r="J22" s="122"/>
      <c r="K22" s="137"/>
    </row>
    <row r="23" spans="2:11" x14ac:dyDescent="0.4">
      <c r="B23" s="316"/>
      <c r="C23" s="134" t="s">
        <v>50</v>
      </c>
      <c r="D23" s="139" t="s">
        <v>146</v>
      </c>
      <c r="E23" s="139" t="s">
        <v>146</v>
      </c>
      <c r="F23" s="139"/>
      <c r="G23" s="122"/>
      <c r="H23" s="122"/>
      <c r="I23" s="122"/>
      <c r="J23" s="122"/>
      <c r="K23" s="137"/>
    </row>
    <row r="24" spans="2:11" x14ac:dyDescent="0.4">
      <c r="B24" s="316"/>
      <c r="C24" s="134" t="s">
        <v>50</v>
      </c>
      <c r="D24" s="139" t="s">
        <v>146</v>
      </c>
      <c r="E24" s="139" t="s">
        <v>146</v>
      </c>
      <c r="F24" s="139"/>
      <c r="G24" s="122"/>
      <c r="H24" s="122"/>
      <c r="I24" s="122"/>
      <c r="J24" s="122"/>
      <c r="K24" s="137"/>
    </row>
    <row r="25" spans="2:11" ht="26.25" thickBot="1" x14ac:dyDescent="0.45">
      <c r="B25" s="317"/>
      <c r="C25" s="140" t="s">
        <v>50</v>
      </c>
      <c r="D25" s="141" t="s">
        <v>146</v>
      </c>
      <c r="E25" s="142" t="s">
        <v>146</v>
      </c>
      <c r="F25" s="142"/>
      <c r="G25" s="141"/>
      <c r="H25" s="141"/>
      <c r="I25" s="141"/>
      <c r="J25" s="141"/>
      <c r="K25" s="143"/>
    </row>
    <row r="28" spans="2:11" x14ac:dyDescent="0.4">
      <c r="C28" s="120" t="s">
        <v>137</v>
      </c>
    </row>
    <row r="29" spans="2:11" x14ac:dyDescent="0.4">
      <c r="C29" s="120" t="s">
        <v>53</v>
      </c>
    </row>
    <row r="30" spans="2:11" x14ac:dyDescent="0.4">
      <c r="C30" s="120" t="s">
        <v>143</v>
      </c>
    </row>
    <row r="31" spans="2:11" x14ac:dyDescent="0.4">
      <c r="C31" s="120" t="s">
        <v>140</v>
      </c>
    </row>
    <row r="32" spans="2:11" x14ac:dyDescent="0.4">
      <c r="C32" s="120" t="s">
        <v>141</v>
      </c>
    </row>
    <row r="33" spans="3:3" x14ac:dyDescent="0.4">
      <c r="C33" s="120" t="s">
        <v>142</v>
      </c>
    </row>
    <row r="34" spans="3:3" x14ac:dyDescent="0.4">
      <c r="C34" s="120" t="s">
        <v>54</v>
      </c>
    </row>
    <row r="35" spans="3:3" x14ac:dyDescent="0.4">
      <c r="C35" s="120" t="s">
        <v>55</v>
      </c>
    </row>
    <row r="37" spans="3:3" x14ac:dyDescent="0.4">
      <c r="C37" s="120" t="s">
        <v>144</v>
      </c>
    </row>
    <row r="38" spans="3:3" x14ac:dyDescent="0.4">
      <c r="C38" s="120" t="s">
        <v>94</v>
      </c>
    </row>
    <row r="39" spans="3:3" x14ac:dyDescent="0.4">
      <c r="C39" s="120" t="s">
        <v>95</v>
      </c>
    </row>
    <row r="40" spans="3:3" x14ac:dyDescent="0.4">
      <c r="C40" s="120" t="s">
        <v>96</v>
      </c>
    </row>
    <row r="41" spans="3:3" x14ac:dyDescent="0.4">
      <c r="C41" s="120" t="s">
        <v>97</v>
      </c>
    </row>
    <row r="42" spans="3:3" x14ac:dyDescent="0.4">
      <c r="C42" s="120" t="s">
        <v>98</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【記載例】訪問介護</vt:lpstr>
      <vt:lpstr>訪問介護（１枚版）</vt:lpstr>
      <vt:lpstr>記入方法</vt:lpstr>
      <vt:lpstr>プルダウン・リスト</vt:lpstr>
      <vt:lpstr>【記載例】訪問介護!Print_Area</vt:lpstr>
      <vt:lpstr>記入方法!Print_Area</vt:lpstr>
      <vt:lpstr>'訪問介護（１枚版）'!Print_Area</vt:lpstr>
      <vt:lpstr>【記載例】訪問介護!Print_Titles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山吹　大介</cp:lastModifiedBy>
  <cp:lastPrinted>2021-03-24T07:06:24Z</cp:lastPrinted>
  <dcterms:created xsi:type="dcterms:W3CDTF">2020-01-14T23:44:41Z</dcterms:created>
  <dcterms:modified xsi:type="dcterms:W3CDTF">2024-09-27T06:04:37Z</dcterms:modified>
</cp:coreProperties>
</file>