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F-nwc04fs01.intra.pref.yamaguchi.lg.jp\00000_山口県\05060_長寿社会課\060_介護保険班\19_処遇改善（加算・補助金等）\処遇改善加算・特定処遇改善加算\共通\04 HP掲載・修正\R6.3②　R6年度計画書\掲載用\"/>
    </mc:Choice>
  </mc:AlternateContent>
  <xr:revisionPtr revIDLastSave="0" documentId="13_ncr:1_{A6DB16D5-C2DC-49A0-862C-E36E12C4CA2E}" xr6:coauthVersionLast="36" xr6:coauthVersionMax="47" xr10:uidLastSave="{00000000-0000-0000-0000-000000000000}"/>
  <bookViews>
    <workbookView xWindow="0" yWindow="0" windowWidth="28800" windowHeight="1213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P63" i="12" l="1"/>
  <c r="AH63" i="12"/>
  <c r="AP62" i="12"/>
  <c r="AH62" i="12"/>
  <c r="AP61" i="12"/>
  <c r="AH61" i="12"/>
  <c r="AP60" i="12"/>
  <c r="AH60" i="12"/>
  <c r="AP59" i="12"/>
  <c r="AH59" i="12"/>
  <c r="AP58" i="12"/>
  <c r="AH58" i="12"/>
  <c r="AP57" i="12"/>
  <c r="AH57"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BA48" i="46" l="1"/>
  <c r="BA48" i="45"/>
  <c r="BA48" i="44"/>
  <c r="BA48" i="43"/>
  <c r="BA48" i="42"/>
  <c r="BA48" i="12"/>
  <c r="BA48" i="40"/>
  <c r="G49" i="40"/>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BA48" i="39"/>
  <c r="AV11" i="39"/>
  <c r="AW58" i="39"/>
  <c r="Z60" i="38"/>
  <c r="Q10" i="38"/>
  <c r="AC49" i="40"/>
  <c r="AC50" i="40" s="1"/>
  <c r="CI8" i="41"/>
  <c r="V12" i="41"/>
  <c r="BA48"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<sst xmlns="http://schemas.openxmlformats.org/spreadsheetml/2006/main" count="6830" uniqueCount="2416">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</sst>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7" fillId="2" borderId="142"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7" fillId="3" borderId="142"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98918" y="4243180"/>
              <a:ext cx="312255" cy="397566"/>
              <a:chOff x="4501773" y="3772570"/>
              <a:chExt cx="303832" cy="486906"/>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70"/>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53"/>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89393" y="4788590"/>
              <a:ext cx="312255" cy="716032"/>
              <a:chOff x="4479758" y="4496284"/>
              <a:chExt cx="301792" cy="780067"/>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199"/>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89393" y="5658262"/>
              <a:ext cx="312255" cy="699747"/>
              <a:chOff x="4549825" y="5456612"/>
              <a:chExt cx="308371" cy="762882"/>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1"/>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80872" y="5658264"/>
          <a:ext cx="312254" cy="71934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80872" y="8992072"/>
              <a:ext cx="312254" cy="368990"/>
              <a:chOff x="5763126" y="8931934"/>
              <a:chExt cx="301792" cy="494762"/>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3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89393" y="6527938"/>
              <a:ext cx="312255" cy="636519"/>
              <a:chOff x="4549825" y="6438936"/>
              <a:chExt cx="308371" cy="77927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2"/>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87253" y="8126292"/>
          <a:ext cx="322738" cy="706161"/>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83643" y="4224130"/>
          <a:ext cx="312254" cy="41510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81526" y="4785082"/>
          <a:ext cx="312254" cy="671251"/>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8786" y="6523272"/>
          <a:ext cx="312254" cy="645665"/>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84496" y="8125964"/>
              <a:ext cx="228031" cy="696247"/>
              <a:chOff x="5767601" y="8168775"/>
              <a:chExt cx="217570" cy="792447"/>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099" y="8168775"/>
                <a:ext cx="217072"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89393" y="8125239"/>
          <a:ext cx="321780" cy="496957"/>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80872" y="4224130"/>
              <a:ext cx="312254" cy="41413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80872" y="4795031"/>
          <a:ext cx="312254" cy="694261"/>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80872" y="5658264"/>
              <a:ext cx="312254" cy="71934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80872" y="6527938"/>
          <a:ext cx="312254" cy="636519"/>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50913"/>
              <a:ext cx="0" cy="0"/>
              <a:chOff x="-34414" y="175091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87364" y="7305455"/>
          <a:ext cx="246829" cy="698499"/>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87371" y="7305483"/>
              <a:ext cx="240403" cy="698397"/>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80872" y="8125239"/>
          <a:ext cx="321779" cy="496957"/>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89393" y="8125239"/>
              <a:ext cx="331305" cy="713547"/>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98074" y="8120662"/>
              <a:ext cx="207703" cy="741823"/>
              <a:chOff x="4538958" y="8166029"/>
              <a:chExt cx="208657" cy="749816"/>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6"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8" y="8640728"/>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9264" y="7292432"/>
              <a:ext cx="312256" cy="702283"/>
              <a:chOff x="5809588" y="7290602"/>
              <a:chExt cx="301595" cy="707480"/>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8"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89"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87519" y="500875"/>
          <a:ext cx="8078126" cy="3217570"/>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80872" y="4798115"/>
              <a:ext cx="312254" cy="68745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80872" y="6527938"/>
              <a:ext cx="312254" cy="636519"/>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9"/>
              <a:ext cx="304800" cy="714376"/>
              <a:chOff x="4479758" y="4496298"/>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4"/>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0"/>
              <a:ext cx="304800" cy="698086"/>
              <a:chOff x="4549825" y="5456611"/>
              <a:chExt cx="308371" cy="762881"/>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5"/>
              <a:ext cx="304800" cy="371464"/>
              <a:chOff x="5763126" y="8931947"/>
              <a:chExt cx="301792" cy="494780"/>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4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7"/>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2"/>
              <a:ext cx="220581" cy="694599"/>
              <a:chOff x="5767612" y="8168770"/>
              <a:chExt cx="217575" cy="79245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4" y="816877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58"/>
              <a:ext cx="200248" cy="744735"/>
              <a:chOff x="4538964" y="8166071"/>
              <a:chExt cx="208607" cy="74977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62" y="816607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6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59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6"/>
              <a:ext cx="304800" cy="714373"/>
              <a:chOff x="4479758" y="4496302"/>
              <a:chExt cx="301792" cy="780046"/>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0"/>
              <a:ext cx="304800" cy="698096"/>
              <a:chOff x="4549825" y="5456603"/>
              <a:chExt cx="308371" cy="762889"/>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500"/>
              <a:chOff x="5763126" y="8931933"/>
              <a:chExt cx="301792" cy="49479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6"/>
              <a:ext cx="304800" cy="638178"/>
              <a:chOff x="4549825" y="6438927"/>
              <a:chExt cx="308371" cy="779267"/>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6" y="8154125"/>
              <a:ext cx="220582" cy="694602"/>
              <a:chOff x="5767613" y="8168778"/>
              <a:chExt cx="217573" cy="79244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01" y="8146786"/>
              <a:ext cx="200246" cy="744661"/>
              <a:chOff x="4538966" y="8166090"/>
              <a:chExt cx="208607" cy="74973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9"/>
              <a:ext cx="304802" cy="710980"/>
              <a:chOff x="5809589" y="729059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6"/>
              <a:ext cx="304800" cy="714373"/>
              <a:chOff x="4479758" y="4496302"/>
              <a:chExt cx="301792" cy="780046"/>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0"/>
              <a:ext cx="304800" cy="698096"/>
              <a:chOff x="4549825" y="5456603"/>
              <a:chExt cx="308371" cy="762889"/>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500"/>
              <a:chOff x="5763126" y="8931933"/>
              <a:chExt cx="301792" cy="49479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6"/>
              <a:ext cx="304800" cy="638178"/>
              <a:chOff x="4549825" y="6438927"/>
              <a:chExt cx="308371" cy="779267"/>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6" y="8154125"/>
              <a:ext cx="220582" cy="694602"/>
              <a:chOff x="5767613" y="8168778"/>
              <a:chExt cx="217573" cy="79244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01" y="8146786"/>
              <a:ext cx="200246" cy="744661"/>
              <a:chOff x="4538966" y="8166090"/>
              <a:chExt cx="208607" cy="74973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9"/>
              <a:ext cx="304802" cy="710980"/>
              <a:chOff x="5809589" y="729059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6"/>
              <a:ext cx="304800" cy="714373"/>
              <a:chOff x="4479758" y="4496302"/>
              <a:chExt cx="301792" cy="780046"/>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0"/>
              <a:ext cx="304800" cy="698096"/>
              <a:chOff x="4549825" y="5456603"/>
              <a:chExt cx="308371" cy="762889"/>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500"/>
              <a:chOff x="5763126" y="8931933"/>
              <a:chExt cx="301792" cy="49479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6"/>
              <a:ext cx="304800" cy="638178"/>
              <a:chOff x="4549825" y="6438927"/>
              <a:chExt cx="308371" cy="779267"/>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6" y="8154125"/>
              <a:ext cx="220582" cy="694602"/>
              <a:chOff x="5767613" y="8168778"/>
              <a:chExt cx="217573" cy="79244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01" y="8146786"/>
              <a:ext cx="200246" cy="744661"/>
              <a:chOff x="4538966" y="8166090"/>
              <a:chExt cx="208607" cy="74973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9"/>
              <a:ext cx="304802" cy="710980"/>
              <a:chOff x="5809589" y="729059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6"/>
              <a:ext cx="304800" cy="714373"/>
              <a:chOff x="4479758" y="4496302"/>
              <a:chExt cx="301792" cy="780046"/>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0"/>
              <a:ext cx="304800" cy="698096"/>
              <a:chOff x="4549825" y="5456603"/>
              <a:chExt cx="308371" cy="762889"/>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500"/>
              <a:chOff x="5763126" y="8931933"/>
              <a:chExt cx="301792" cy="49479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6"/>
              <a:ext cx="304800" cy="638178"/>
              <a:chOff x="4549825" y="6438927"/>
              <a:chExt cx="308371" cy="779267"/>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6" y="8154125"/>
              <a:ext cx="220582" cy="694602"/>
              <a:chOff x="5767613" y="8168778"/>
              <a:chExt cx="217573" cy="79244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01" y="8146786"/>
              <a:ext cx="200246" cy="744661"/>
              <a:chOff x="4538966" y="8166090"/>
              <a:chExt cx="208607" cy="74973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9"/>
              <a:ext cx="304802" cy="710980"/>
              <a:chOff x="5809589" y="729059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6"/>
              <a:ext cx="304800" cy="714373"/>
              <a:chOff x="4479758" y="4496302"/>
              <a:chExt cx="301792" cy="780046"/>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0"/>
              <a:ext cx="304800" cy="698096"/>
              <a:chOff x="4549825" y="5456603"/>
              <a:chExt cx="308371" cy="762889"/>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500"/>
              <a:chOff x="5763126" y="8931933"/>
              <a:chExt cx="301792" cy="49479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6"/>
              <a:ext cx="304800" cy="638178"/>
              <a:chOff x="4549825" y="6438927"/>
              <a:chExt cx="308371" cy="779267"/>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6" y="8154125"/>
              <a:ext cx="220582" cy="694602"/>
              <a:chOff x="5767613" y="8168778"/>
              <a:chExt cx="217573" cy="79244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01" y="8146786"/>
              <a:ext cx="200246" cy="744661"/>
              <a:chOff x="4538966" y="8166090"/>
              <a:chExt cx="208607" cy="74973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9"/>
              <a:ext cx="304802" cy="710980"/>
              <a:chOff x="5809589" y="729059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6"/>
              <a:ext cx="304800" cy="714373"/>
              <a:chOff x="4479758" y="4496302"/>
              <a:chExt cx="301792" cy="780046"/>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0"/>
              <a:ext cx="304800" cy="698096"/>
              <a:chOff x="4549825" y="5456603"/>
              <a:chExt cx="308371" cy="762889"/>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500"/>
              <a:chOff x="5763126" y="8931933"/>
              <a:chExt cx="301792" cy="49479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6"/>
              <a:ext cx="304800" cy="638178"/>
              <a:chOff x="4549825" y="6438927"/>
              <a:chExt cx="308371" cy="779267"/>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6" y="8154125"/>
              <a:ext cx="220582" cy="694602"/>
              <a:chOff x="5767613" y="8168778"/>
              <a:chExt cx="217573" cy="79244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01" y="8146786"/>
              <a:ext cx="200246" cy="744661"/>
              <a:chOff x="4538966" y="8166090"/>
              <a:chExt cx="208607" cy="74973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9"/>
              <a:ext cx="304802" cy="710980"/>
              <a:chOff x="5809589" y="729059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6"/>
              <a:ext cx="304800" cy="714373"/>
              <a:chOff x="4479758" y="4496302"/>
              <a:chExt cx="301792" cy="780046"/>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0"/>
              <a:ext cx="304800" cy="698096"/>
              <a:chOff x="4549825" y="5456603"/>
              <a:chExt cx="308371" cy="762889"/>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3"/>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500"/>
              <a:chOff x="5763126" y="8931933"/>
              <a:chExt cx="301792" cy="49479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3"/>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6"/>
              <a:ext cx="304800" cy="638178"/>
              <a:chOff x="4549825" y="6438927"/>
              <a:chExt cx="308371" cy="779267"/>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6" y="8154125"/>
              <a:ext cx="220582" cy="694602"/>
              <a:chOff x="5767613" y="8168778"/>
              <a:chExt cx="217573" cy="79244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3" y="816877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01" y="8146786"/>
              <a:ext cx="200246" cy="744661"/>
              <a:chOff x="4538966" y="8166090"/>
              <a:chExt cx="208607" cy="74973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64" y="816609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66" y="8640709"/>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9"/>
              <a:ext cx="304802" cy="710980"/>
              <a:chOff x="5809589" y="729059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2"/>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6"/>
              <a:chOff x="4479758" y="4496290"/>
              <a:chExt cx="301792" cy="78007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1"/>
              <a:ext cx="304800" cy="698089"/>
              <a:chOff x="4549825" y="5456621"/>
              <a:chExt cx="308371" cy="762884"/>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51"/>
              <a:ext cx="304800" cy="371469"/>
              <a:chOff x="5763126" y="8931971"/>
              <a:chExt cx="301792" cy="49472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1"/>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2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9"/>
              <a:ext cx="304800" cy="638164"/>
              <a:chOff x="4549825" y="6438969"/>
              <a:chExt cx="308371" cy="779242"/>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9"/>
                <a:ext cx="308371" cy="23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4"/>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9" y="8154115"/>
              <a:ext cx="220565" cy="694604"/>
              <a:chOff x="5767514" y="8168716"/>
              <a:chExt cx="217612" cy="792579"/>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7" y="8168716"/>
                <a:ext cx="217069"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69"/>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61"/>
              <a:ext cx="200246" cy="744703"/>
              <a:chOff x="4538978" y="8166013"/>
              <a:chExt cx="208649" cy="749810"/>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13"/>
                <a:ext cx="207110"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8" y="864070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5" y="7311355"/>
              <a:ext cx="207416" cy="718629"/>
              <a:chOff x="5898942" y="7305248"/>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2" y="730524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77"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election activeCell="AD1" sqref="AD1:AK1"/>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55118110236220474" bottom="0.55118110236220474"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115" zoomScaleNormal="53" zoomScaleSheetLayoutView="115" workbookViewId="0">
      <selection activeCell="B5" sqref="B5:F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2285</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202"/>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203" t="s">
        <v>2277</v>
      </c>
      <c r="F15" s="147">
        <v>4</v>
      </c>
      <c r="G15" s="203" t="s">
        <v>2278</v>
      </c>
      <c r="H15" s="1076" t="s">
        <v>2279</v>
      </c>
      <c r="I15" s="1076"/>
      <c r="J15" s="1089"/>
      <c r="K15" s="147">
        <v>7</v>
      </c>
      <c r="L15" s="203" t="s">
        <v>2277</v>
      </c>
      <c r="M15" s="147">
        <v>3</v>
      </c>
      <c r="N15" s="203" t="s">
        <v>2278</v>
      </c>
      <c r="O15" s="203" t="s">
        <v>2280</v>
      </c>
      <c r="P15" s="204">
        <f>(K15*12+M15)-(D15*12+F15)+1</f>
        <v>12</v>
      </c>
      <c r="Q15" s="1076" t="s">
        <v>2281</v>
      </c>
      <c r="R15" s="1076"/>
      <c r="S15" s="205" t="s">
        <v>70</v>
      </c>
      <c r="U15" s="202"/>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219"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219"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94"/>
      <c r="C25" s="1095"/>
      <c r="D25" s="1095"/>
      <c r="E25" s="1095"/>
      <c r="F25" s="1096"/>
      <c r="G25" s="1149"/>
      <c r="H25" s="1150"/>
      <c r="I25" s="1150"/>
      <c r="J25" s="1150"/>
      <c r="K25" s="1150"/>
      <c r="L25" s="1150"/>
      <c r="M25" s="1150"/>
      <c r="N25" s="1150"/>
      <c r="O25" s="1150"/>
      <c r="P25" s="1150"/>
      <c r="Q25" s="1150"/>
      <c r="R25" s="1150"/>
      <c r="S25" s="1150"/>
      <c r="T25" s="1151"/>
      <c r="U25" s="218"/>
      <c r="V25" s="219"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219"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219"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219"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219"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219"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219"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219"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252"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2199</v>
      </c>
      <c r="V58" s="1124"/>
      <c r="W58" s="1124"/>
      <c r="X58" s="1124"/>
      <c r="Y58" s="1124"/>
      <c r="Z58" s="252" t="str">
        <f>IF(AND(B9&lt;&gt;"処遇加算なし",F15=4),IF(V24="✓",1,IF(V25="✓",2,IF(V26="✓",3,""))),"")</f>
        <v/>
      </c>
      <c r="AA58" s="245"/>
      <c r="AB58" s="249"/>
      <c r="AC58" s="1124" t="s">
        <v>2199</v>
      </c>
      <c r="AD58" s="1124"/>
      <c r="AE58" s="1124"/>
      <c r="AF58" s="1124"/>
      <c r="AG58" s="1124"/>
      <c r="AH58" s="534">
        <f>IF(AND(F15&lt;&gt;4,F15&lt;&gt;5),0,IF(AU8="○",1,3))</f>
        <v>3</v>
      </c>
      <c r="AI58" s="253"/>
      <c r="AJ58" s="249"/>
      <c r="AK58" s="1124" t="s">
        <v>2199</v>
      </c>
      <c r="AL58" s="1124"/>
      <c r="AM58" s="1124"/>
      <c r="AN58" s="1124"/>
      <c r="AO58" s="1124"/>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2200</v>
      </c>
      <c r="V59" s="1124"/>
      <c r="W59" s="1124"/>
      <c r="X59" s="1124"/>
      <c r="Y59" s="1124"/>
      <c r="Z59" s="252" t="str">
        <f>IF(AND(B9&lt;&gt;"処遇加算なし",F15=4),IF(V28="✓",1,IF(V29="✓",2,IF(V30="✓",3,""))),"")</f>
        <v/>
      </c>
      <c r="AA59" s="245"/>
      <c r="AB59" s="249"/>
      <c r="AC59" s="1124" t="s">
        <v>2200</v>
      </c>
      <c r="AD59" s="1124"/>
      <c r="AE59" s="1124"/>
      <c r="AF59" s="1124"/>
      <c r="AG59" s="1124"/>
      <c r="AH59" s="534">
        <f>IF(AND(F15&lt;&gt;4,F15&lt;&gt;5),0,IF(AV8="○",1,3))</f>
        <v>3</v>
      </c>
      <c r="AI59" s="253"/>
      <c r="AJ59" s="249"/>
      <c r="AK59" s="1124" t="s">
        <v>2200</v>
      </c>
      <c r="AL59" s="1124"/>
      <c r="AM59" s="1124"/>
      <c r="AN59" s="1124"/>
      <c r="AO59" s="1124"/>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2201</v>
      </c>
      <c r="V60" s="1124"/>
      <c r="W60" s="1124"/>
      <c r="X60" s="1124"/>
      <c r="Y60" s="1124"/>
      <c r="Z60" s="252" t="str">
        <f>IF(AND(B9&lt;&gt;"処遇加算なし",F15=4),IF(V32="✓",1,IF(V33="✓",2,"")),"")</f>
        <v/>
      </c>
      <c r="AA60" s="245"/>
      <c r="AB60" s="249"/>
      <c r="AC60" s="1124" t="s">
        <v>2201</v>
      </c>
      <c r="AD60" s="1124"/>
      <c r="AE60" s="1124"/>
      <c r="AF60" s="1124"/>
      <c r="AG60" s="1124"/>
      <c r="AH60" s="534">
        <f>IF(AND(F15&lt;&gt;4,F15&lt;&gt;5),0,IF(AW8="○",1,3))</f>
        <v>3</v>
      </c>
      <c r="AI60" s="253"/>
      <c r="AJ60" s="249"/>
      <c r="AK60" s="1124" t="s">
        <v>2201</v>
      </c>
      <c r="AL60" s="1124"/>
      <c r="AM60" s="1124"/>
      <c r="AN60" s="1124"/>
      <c r="AO60" s="1124"/>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2202</v>
      </c>
      <c r="V61" s="1124"/>
      <c r="W61" s="1124"/>
      <c r="X61" s="1124"/>
      <c r="Y61" s="1124"/>
      <c r="Z61" s="252" t="str">
        <f>IF(AND(B9&lt;&gt;"処遇加算なし",F15=4),IF(V36="✓",1,IF(V37="✓",2,"")),"")</f>
        <v/>
      </c>
      <c r="AA61" s="245"/>
      <c r="AB61" s="249"/>
      <c r="AC61" s="1124" t="s">
        <v>2202</v>
      </c>
      <c r="AD61" s="1124"/>
      <c r="AE61" s="1124"/>
      <c r="AF61" s="1124"/>
      <c r="AG61" s="1124"/>
      <c r="AH61" s="534">
        <f>IF(AND(F15&lt;&gt;4,F15&lt;&gt;5),0,IF(AX8="○",1,2))</f>
        <v>2</v>
      </c>
      <c r="AI61" s="253"/>
      <c r="AJ61" s="249"/>
      <c r="AK61" s="1124" t="s">
        <v>2202</v>
      </c>
      <c r="AL61" s="1124"/>
      <c r="AM61" s="1124"/>
      <c r="AN61" s="1124"/>
      <c r="AO61" s="1124"/>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2203</v>
      </c>
      <c r="V62" s="1124"/>
      <c r="W62" s="1124"/>
      <c r="X62" s="1124"/>
      <c r="Y62" s="1124"/>
      <c r="Z62" s="252" t="str">
        <f>IF(AND(B9&lt;&gt;"処遇加算なし",F15=4),IF(V40="✓",1,IF(V41="✓",2,"")),"")</f>
        <v/>
      </c>
      <c r="AA62" s="245"/>
      <c r="AB62" s="249"/>
      <c r="AC62" s="1124" t="s">
        <v>2203</v>
      </c>
      <c r="AD62" s="1124"/>
      <c r="AE62" s="1124"/>
      <c r="AF62" s="1124"/>
      <c r="AG62" s="1124"/>
      <c r="AH62" s="534">
        <f>IF(AND(F15&lt;&gt;4,F15&lt;&gt;5),0,IF(AY8="○",1,2))</f>
        <v>2</v>
      </c>
      <c r="AI62" s="253"/>
      <c r="AJ62" s="249"/>
      <c r="AK62" s="1124" t="s">
        <v>2203</v>
      </c>
      <c r="AL62" s="1124"/>
      <c r="AM62" s="1124"/>
      <c r="AN62" s="1124"/>
      <c r="AO62" s="1124"/>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252"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MT701Tb9Dg7Dw5eZuT2KGUVIgDE6dgpbPh3l0cAPNwn+iXV2fENvTzHuIM419zVpINC62vopAv6nlGjX91wNA==" saltValue="Bolf1z/Y2VTF8jAZEbFNqw=="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AC20:AH20"/>
    <mergeCell ref="B15:C15"/>
    <mergeCell ref="Q15:R15"/>
    <mergeCell ref="V15:Z16"/>
    <mergeCell ref="B13:S14"/>
    <mergeCell ref="H15:J15"/>
    <mergeCell ref="L51:O51"/>
    <mergeCell ref="Q51:T51"/>
    <mergeCell ref="V51:Y51"/>
    <mergeCell ref="L49:P49"/>
    <mergeCell ref="Q49:U49"/>
    <mergeCell ref="V49:Z49"/>
    <mergeCell ref="W25:Z25"/>
    <mergeCell ref="AD25:AH25"/>
    <mergeCell ref="B18:S20"/>
    <mergeCell ref="W24:Z2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19050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19050</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19050</xdr:rowOff>
                  </from>
                  <to>
                    <xdr:col>29</xdr:col>
                    <xdr:colOff>114300</xdr:colOff>
                    <xdr:row>28</xdr:row>
                    <xdr:rowOff>228600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35</xdr:row>
                    <xdr:rowOff>0</xdr:rowOff>
                  </from>
                  <to>
                    <xdr:col>29</xdr:col>
                    <xdr:colOff>28575</xdr:colOff>
                    <xdr:row>36</xdr:row>
                    <xdr:rowOff>28575</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28575</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28575</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19050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2407</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530" t="s">
        <v>2277</v>
      </c>
      <c r="F15" s="147">
        <v>4</v>
      </c>
      <c r="G15" s="530" t="s">
        <v>2278</v>
      </c>
      <c r="H15" s="1076" t="s">
        <v>2279</v>
      </c>
      <c r="I15" s="1076"/>
      <c r="J15" s="1089"/>
      <c r="K15" s="147">
        <v>7</v>
      </c>
      <c r="L15" s="530" t="s">
        <v>2277</v>
      </c>
      <c r="M15" s="147">
        <v>3</v>
      </c>
      <c r="N15" s="530" t="s">
        <v>2278</v>
      </c>
      <c r="O15" s="530" t="s">
        <v>2280</v>
      </c>
      <c r="P15" s="204">
        <f>(K15*12+M15)-(D15*12+F15)+1</f>
        <v>12</v>
      </c>
      <c r="Q15" s="1076" t="s">
        <v>2281</v>
      </c>
      <c r="R15" s="1076"/>
      <c r="S15" s="205" t="s">
        <v>70</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526"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526"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526"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2199</v>
      </c>
      <c r="V58" s="1124"/>
      <c r="W58" s="1124"/>
      <c r="X58" s="1124"/>
      <c r="Y58" s="1124"/>
      <c r="Z58" s="527" t="str">
        <f>IF(AND(B9&lt;&gt;"処遇加算なし",F15=4),IF(V24="✓",1,IF(V25="✓",2,IF(V26="✓",3,""))),"")</f>
        <v/>
      </c>
      <c r="AA58" s="245"/>
      <c r="AB58" s="249"/>
      <c r="AC58" s="1124" t="s">
        <v>2199</v>
      </c>
      <c r="AD58" s="1124"/>
      <c r="AE58" s="1124"/>
      <c r="AF58" s="1124"/>
      <c r="AG58" s="1124"/>
      <c r="AH58" s="534">
        <f>IF(AND(F15&lt;&gt;4,F15&lt;&gt;5),0,IF(AU8="○",1,3))</f>
        <v>3</v>
      </c>
      <c r="AI58" s="253"/>
      <c r="AJ58" s="249"/>
      <c r="AK58" s="1124" t="s">
        <v>2199</v>
      </c>
      <c r="AL58" s="1124"/>
      <c r="AM58" s="1124"/>
      <c r="AN58" s="1124"/>
      <c r="AO58" s="1124"/>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2200</v>
      </c>
      <c r="V59" s="1124"/>
      <c r="W59" s="1124"/>
      <c r="X59" s="1124"/>
      <c r="Y59" s="1124"/>
      <c r="Z59" s="527" t="str">
        <f>IF(AND(B9&lt;&gt;"処遇加算なし",F15=4),IF(V28="✓",1,IF(V29="✓",2,IF(V30="✓",3,""))),"")</f>
        <v/>
      </c>
      <c r="AA59" s="245"/>
      <c r="AB59" s="249"/>
      <c r="AC59" s="1124" t="s">
        <v>2200</v>
      </c>
      <c r="AD59" s="1124"/>
      <c r="AE59" s="1124"/>
      <c r="AF59" s="1124"/>
      <c r="AG59" s="1124"/>
      <c r="AH59" s="534">
        <f>IF(AND(F15&lt;&gt;4,F15&lt;&gt;5),0,IF(AV8="○",1,3))</f>
        <v>3</v>
      </c>
      <c r="AI59" s="253"/>
      <c r="AJ59" s="249"/>
      <c r="AK59" s="1124" t="s">
        <v>2200</v>
      </c>
      <c r="AL59" s="1124"/>
      <c r="AM59" s="1124"/>
      <c r="AN59" s="1124"/>
      <c r="AO59" s="1124"/>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2201</v>
      </c>
      <c r="V60" s="1124"/>
      <c r="W60" s="1124"/>
      <c r="X60" s="1124"/>
      <c r="Y60" s="1124"/>
      <c r="Z60" s="527" t="str">
        <f>IF(AND(B9&lt;&gt;"処遇加算なし",F15=4),IF(V32="✓",1,IF(V33="✓",2,"")),"")</f>
        <v/>
      </c>
      <c r="AA60" s="245"/>
      <c r="AB60" s="249"/>
      <c r="AC60" s="1124" t="s">
        <v>2201</v>
      </c>
      <c r="AD60" s="1124"/>
      <c r="AE60" s="1124"/>
      <c r="AF60" s="1124"/>
      <c r="AG60" s="1124"/>
      <c r="AH60" s="534">
        <f>IF(AND(F15&lt;&gt;4,F15&lt;&gt;5),0,IF(AW8="○",1,3))</f>
        <v>3</v>
      </c>
      <c r="AI60" s="253"/>
      <c r="AJ60" s="249"/>
      <c r="AK60" s="1124" t="s">
        <v>2201</v>
      </c>
      <c r="AL60" s="1124"/>
      <c r="AM60" s="1124"/>
      <c r="AN60" s="1124"/>
      <c r="AO60" s="1124"/>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2202</v>
      </c>
      <c r="V61" s="1124"/>
      <c r="W61" s="1124"/>
      <c r="X61" s="1124"/>
      <c r="Y61" s="1124"/>
      <c r="Z61" s="527" t="str">
        <f>IF(AND(B9&lt;&gt;"処遇加算なし",F15=4),IF(V36="✓",1,IF(V37="✓",2,"")),"")</f>
        <v/>
      </c>
      <c r="AA61" s="245"/>
      <c r="AB61" s="249"/>
      <c r="AC61" s="1124" t="s">
        <v>2202</v>
      </c>
      <c r="AD61" s="1124"/>
      <c r="AE61" s="1124"/>
      <c r="AF61" s="1124"/>
      <c r="AG61" s="1124"/>
      <c r="AH61" s="534">
        <f>IF(AND(F15&lt;&gt;4,F15&lt;&gt;5),0,IF(AX8="○",1,2))</f>
        <v>2</v>
      </c>
      <c r="AI61" s="253"/>
      <c r="AJ61" s="249"/>
      <c r="AK61" s="1124" t="s">
        <v>2202</v>
      </c>
      <c r="AL61" s="1124"/>
      <c r="AM61" s="1124"/>
      <c r="AN61" s="1124"/>
      <c r="AO61" s="1124"/>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2203</v>
      </c>
      <c r="V62" s="1124"/>
      <c r="W62" s="1124"/>
      <c r="X62" s="1124"/>
      <c r="Y62" s="1124"/>
      <c r="Z62" s="527" t="str">
        <f>IF(AND(B9&lt;&gt;"処遇加算なし",F15=4),IF(V40="✓",1,IF(V41="✓",2,"")),"")</f>
        <v/>
      </c>
      <c r="AA62" s="245"/>
      <c r="AB62" s="249"/>
      <c r="AC62" s="1124" t="s">
        <v>2203</v>
      </c>
      <c r="AD62" s="1124"/>
      <c r="AE62" s="1124"/>
      <c r="AF62" s="1124"/>
      <c r="AG62" s="1124"/>
      <c r="AH62" s="534">
        <f>IF(AND(F15&lt;&gt;4,F15&lt;&gt;5),0,IF(AY8="○",1,2))</f>
        <v>2</v>
      </c>
      <c r="AI62" s="253"/>
      <c r="AJ62" s="249"/>
      <c r="AK62" s="1124" t="s">
        <v>2203</v>
      </c>
      <c r="AL62" s="1124"/>
      <c r="AM62" s="1124"/>
      <c r="AN62" s="1124"/>
      <c r="AO62" s="1124"/>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N9uS6j9yWou17sthSdjI9KHt7L1dnLWKyJlAqnLIZBJEj7WPD2eXLSqLxDnt4mkNzf6q4zHjjUSmRPOxNyBhBA==" saltValue="uNXtQSiNd2DJE9j3mJj7C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2415</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530" t="s">
        <v>2277</v>
      </c>
      <c r="F15" s="533">
        <v>4</v>
      </c>
      <c r="G15" s="530" t="s">
        <v>2278</v>
      </c>
      <c r="H15" s="1076" t="s">
        <v>2279</v>
      </c>
      <c r="I15" s="1076"/>
      <c r="J15" s="1089"/>
      <c r="K15" s="147">
        <v>7</v>
      </c>
      <c r="L15" s="530" t="s">
        <v>2277</v>
      </c>
      <c r="M15" s="147">
        <v>3</v>
      </c>
      <c r="N15" s="530" t="s">
        <v>2278</v>
      </c>
      <c r="O15" s="530" t="s">
        <v>2280</v>
      </c>
      <c r="P15" s="204">
        <f>(K15*12+M15)-(D15*12+F15)+1</f>
        <v>12</v>
      </c>
      <c r="Q15" s="1076" t="s">
        <v>2281</v>
      </c>
      <c r="R15" s="1076"/>
      <c r="S15" s="205" t="s">
        <v>70</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526"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526"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526"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5" t="s">
        <v>2265</v>
      </c>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24" t="s">
        <v>2199</v>
      </c>
      <c r="V58" s="1124"/>
      <c r="W58" s="1124"/>
      <c r="X58" s="1124"/>
      <c r="Y58" s="1124"/>
      <c r="Z58" s="527" t="str">
        <f>IF(AND(B9&lt;&gt;"処遇加算なし",F15=4),IF(V24="✓",1,IF(V25="✓",2,IF(V26="✓",3,""))),"")</f>
        <v/>
      </c>
      <c r="AA58" s="245"/>
      <c r="AB58" s="249"/>
      <c r="AC58" s="1124" t="s">
        <v>2199</v>
      </c>
      <c r="AD58" s="1124"/>
      <c r="AE58" s="1124"/>
      <c r="AF58" s="1124"/>
      <c r="AG58" s="1124"/>
      <c r="AH58" s="534">
        <f>IF(AND(F15&lt;&gt;4,F15&lt;&gt;5),0,IF(AU8="○",1,3))</f>
        <v>3</v>
      </c>
      <c r="AI58" s="253"/>
      <c r="AJ58" s="249"/>
      <c r="AK58" s="1124" t="s">
        <v>2199</v>
      </c>
      <c r="AL58" s="1124"/>
      <c r="AM58" s="1124"/>
      <c r="AN58" s="1124"/>
      <c r="AO58" s="1124"/>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24" t="s">
        <v>2200</v>
      </c>
      <c r="V59" s="1124"/>
      <c r="W59" s="1124"/>
      <c r="X59" s="1124"/>
      <c r="Y59" s="1124"/>
      <c r="Z59" s="527" t="str">
        <f>IF(AND(B9&lt;&gt;"処遇加算なし",F15=4),IF(V28="✓",1,IF(V29="✓",2,IF(V30="✓",3,""))),"")</f>
        <v/>
      </c>
      <c r="AA59" s="245"/>
      <c r="AB59" s="249"/>
      <c r="AC59" s="1124" t="s">
        <v>2200</v>
      </c>
      <c r="AD59" s="1124"/>
      <c r="AE59" s="1124"/>
      <c r="AF59" s="1124"/>
      <c r="AG59" s="1124"/>
      <c r="AH59" s="534">
        <f>IF(AND(F15&lt;&gt;4,F15&lt;&gt;5),0,IF(AV8="○",1,3))</f>
        <v>3</v>
      </c>
      <c r="AI59" s="253"/>
      <c r="AJ59" s="249"/>
      <c r="AK59" s="1124" t="s">
        <v>2200</v>
      </c>
      <c r="AL59" s="1124"/>
      <c r="AM59" s="1124"/>
      <c r="AN59" s="1124"/>
      <c r="AO59" s="1124"/>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24" t="s">
        <v>2201</v>
      </c>
      <c r="V60" s="1124"/>
      <c r="W60" s="1124"/>
      <c r="X60" s="1124"/>
      <c r="Y60" s="1124"/>
      <c r="Z60" s="527" t="str">
        <f>IF(AND(B9&lt;&gt;"処遇加算なし",F15=4),IF(V32="✓",1,IF(V33="✓",2,"")),"")</f>
        <v/>
      </c>
      <c r="AA60" s="245"/>
      <c r="AB60" s="249"/>
      <c r="AC60" s="1124" t="s">
        <v>2201</v>
      </c>
      <c r="AD60" s="1124"/>
      <c r="AE60" s="1124"/>
      <c r="AF60" s="1124"/>
      <c r="AG60" s="1124"/>
      <c r="AH60" s="534">
        <f>IF(AND(F15&lt;&gt;4,F15&lt;&gt;5),0,IF(AW8="○",1,3))</f>
        <v>3</v>
      </c>
      <c r="AI60" s="253"/>
      <c r="AJ60" s="249"/>
      <c r="AK60" s="1124" t="s">
        <v>2201</v>
      </c>
      <c r="AL60" s="1124"/>
      <c r="AM60" s="1124"/>
      <c r="AN60" s="1124"/>
      <c r="AO60" s="1124"/>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24" t="s">
        <v>2202</v>
      </c>
      <c r="V61" s="1124"/>
      <c r="W61" s="1124"/>
      <c r="X61" s="1124"/>
      <c r="Y61" s="1124"/>
      <c r="Z61" s="527" t="str">
        <f>IF(AND(B9&lt;&gt;"処遇加算なし",F15=4),IF(V36="✓",1,IF(V37="✓",2,"")),"")</f>
        <v/>
      </c>
      <c r="AA61" s="245"/>
      <c r="AB61" s="249"/>
      <c r="AC61" s="1124" t="s">
        <v>2202</v>
      </c>
      <c r="AD61" s="1124"/>
      <c r="AE61" s="1124"/>
      <c r="AF61" s="1124"/>
      <c r="AG61" s="1124"/>
      <c r="AH61" s="534">
        <f>IF(AND(F15&lt;&gt;4,F15&lt;&gt;5),0,IF(AX8="○",1,2))</f>
        <v>2</v>
      </c>
      <c r="AI61" s="253"/>
      <c r="AJ61" s="249"/>
      <c r="AK61" s="1124" t="s">
        <v>2202</v>
      </c>
      <c r="AL61" s="1124"/>
      <c r="AM61" s="1124"/>
      <c r="AN61" s="1124"/>
      <c r="AO61" s="1124"/>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24" t="s">
        <v>2203</v>
      </c>
      <c r="V62" s="1124"/>
      <c r="W62" s="1124"/>
      <c r="X62" s="1124"/>
      <c r="Y62" s="1124"/>
      <c r="Z62" s="527" t="str">
        <f>IF(AND(B9&lt;&gt;"処遇加算なし",F15=4),IF(V40="✓",1,IF(V41="✓",2,"")),"")</f>
        <v/>
      </c>
      <c r="AA62" s="245"/>
      <c r="AB62" s="249"/>
      <c r="AC62" s="1124" t="s">
        <v>2203</v>
      </c>
      <c r="AD62" s="1124"/>
      <c r="AE62" s="1124"/>
      <c r="AF62" s="1124"/>
      <c r="AG62" s="1124"/>
      <c r="AH62" s="534">
        <f>IF(AND(F15&lt;&gt;4,F15&lt;&gt;5),0,IF(AY8="○",1,2))</f>
        <v>2</v>
      </c>
      <c r="AI62" s="253"/>
      <c r="AJ62" s="249"/>
      <c r="AK62" s="1124" t="s">
        <v>2203</v>
      </c>
      <c r="AL62" s="1124"/>
      <c r="AM62" s="1124"/>
      <c r="AN62" s="1124"/>
      <c r="AO62" s="1124"/>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0w/K3fwPt5GnaYRG5gECKBPJVRGDDQCsx24ukKKOVXR15RZu8oC+ka3SD9CWTQndSy2S+RZnJgsL5d3I7Z1eQ==" saltValue="ql43oQ5FEKnsalIdJuGj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2408</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530" t="s">
        <v>2277</v>
      </c>
      <c r="F15" s="147">
        <v>4</v>
      </c>
      <c r="G15" s="530" t="s">
        <v>2278</v>
      </c>
      <c r="H15" s="1076" t="s">
        <v>2279</v>
      </c>
      <c r="I15" s="1076"/>
      <c r="J15" s="1089"/>
      <c r="K15" s="147">
        <v>7</v>
      </c>
      <c r="L15" s="530" t="s">
        <v>2277</v>
      </c>
      <c r="M15" s="147">
        <v>3</v>
      </c>
      <c r="N15" s="530" t="s">
        <v>2278</v>
      </c>
      <c r="O15" s="530" t="s">
        <v>2280</v>
      </c>
      <c r="P15" s="204">
        <f>(K15*12+M15)-(D15*12+F15)+1</f>
        <v>12</v>
      </c>
      <c r="Q15" s="1076" t="s">
        <v>2281</v>
      </c>
      <c r="R15" s="1076"/>
      <c r="S15" s="205" t="s">
        <v>70</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526"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526"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526"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24" t="s">
        <v>2199</v>
      </c>
      <c r="V58" s="1124"/>
      <c r="W58" s="1124"/>
      <c r="X58" s="1124"/>
      <c r="Y58" s="1124"/>
      <c r="Z58" s="527" t="str">
        <f>IF(AND(B9&lt;&gt;"処遇加算なし",F15=4),IF(V24="✓",1,IF(V25="✓",2,IF(V26="✓",3,""))),"")</f>
        <v/>
      </c>
      <c r="AA58" s="245"/>
      <c r="AB58" s="249"/>
      <c r="AC58" s="1124" t="s">
        <v>2199</v>
      </c>
      <c r="AD58" s="1124"/>
      <c r="AE58" s="1124"/>
      <c r="AF58" s="1124"/>
      <c r="AG58" s="1124"/>
      <c r="AH58" s="534">
        <f>IF(AND(F15&lt;&gt;4,F15&lt;&gt;5),0,IF(AU8="○",1,3))</f>
        <v>3</v>
      </c>
      <c r="AI58" s="253"/>
      <c r="AJ58" s="249"/>
      <c r="AK58" s="1124" t="s">
        <v>2199</v>
      </c>
      <c r="AL58" s="1124"/>
      <c r="AM58" s="1124"/>
      <c r="AN58" s="1124"/>
      <c r="AO58" s="1124"/>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24" t="s">
        <v>2200</v>
      </c>
      <c r="V59" s="1124"/>
      <c r="W59" s="1124"/>
      <c r="X59" s="1124"/>
      <c r="Y59" s="1124"/>
      <c r="Z59" s="527" t="str">
        <f>IF(AND(B9&lt;&gt;"処遇加算なし",F15=4),IF(V28="✓",1,IF(V29="✓",2,IF(V30="✓",3,""))),"")</f>
        <v/>
      </c>
      <c r="AA59" s="245"/>
      <c r="AB59" s="249"/>
      <c r="AC59" s="1124" t="s">
        <v>2200</v>
      </c>
      <c r="AD59" s="1124"/>
      <c r="AE59" s="1124"/>
      <c r="AF59" s="1124"/>
      <c r="AG59" s="1124"/>
      <c r="AH59" s="534">
        <f>IF(AND(F15&lt;&gt;4,F15&lt;&gt;5),0,IF(AV8="○",1,3))</f>
        <v>3</v>
      </c>
      <c r="AI59" s="253"/>
      <c r="AJ59" s="249"/>
      <c r="AK59" s="1124" t="s">
        <v>2200</v>
      </c>
      <c r="AL59" s="1124"/>
      <c r="AM59" s="1124"/>
      <c r="AN59" s="1124"/>
      <c r="AO59" s="1124"/>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24" t="s">
        <v>2201</v>
      </c>
      <c r="V60" s="1124"/>
      <c r="W60" s="1124"/>
      <c r="X60" s="1124"/>
      <c r="Y60" s="1124"/>
      <c r="Z60" s="527" t="str">
        <f>IF(AND(B9&lt;&gt;"処遇加算なし",F15=4),IF(V32="✓",1,IF(V33="✓",2,"")),"")</f>
        <v/>
      </c>
      <c r="AA60" s="245"/>
      <c r="AB60" s="249"/>
      <c r="AC60" s="1124" t="s">
        <v>2201</v>
      </c>
      <c r="AD60" s="1124"/>
      <c r="AE60" s="1124"/>
      <c r="AF60" s="1124"/>
      <c r="AG60" s="1124"/>
      <c r="AH60" s="534">
        <f>IF(AND(F15&lt;&gt;4,F15&lt;&gt;5),0,IF(AW8="○",1,3))</f>
        <v>3</v>
      </c>
      <c r="AI60" s="253"/>
      <c r="AJ60" s="249"/>
      <c r="AK60" s="1124" t="s">
        <v>2201</v>
      </c>
      <c r="AL60" s="1124"/>
      <c r="AM60" s="1124"/>
      <c r="AN60" s="1124"/>
      <c r="AO60" s="1124"/>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24" t="s">
        <v>2202</v>
      </c>
      <c r="V61" s="1124"/>
      <c r="W61" s="1124"/>
      <c r="X61" s="1124"/>
      <c r="Y61" s="1124"/>
      <c r="Z61" s="527" t="str">
        <f>IF(AND(B9&lt;&gt;"処遇加算なし",F15=4),IF(V36="✓",1,IF(V37="✓",2,"")),"")</f>
        <v/>
      </c>
      <c r="AA61" s="245"/>
      <c r="AB61" s="249"/>
      <c r="AC61" s="1124" t="s">
        <v>2202</v>
      </c>
      <c r="AD61" s="1124"/>
      <c r="AE61" s="1124"/>
      <c r="AF61" s="1124"/>
      <c r="AG61" s="1124"/>
      <c r="AH61" s="534">
        <f>IF(AND(F15&lt;&gt;4,F15&lt;&gt;5),0,IF(AX8="○",1,2))</f>
        <v>2</v>
      </c>
      <c r="AI61" s="253"/>
      <c r="AJ61" s="249"/>
      <c r="AK61" s="1124" t="s">
        <v>2202</v>
      </c>
      <c r="AL61" s="1124"/>
      <c r="AM61" s="1124"/>
      <c r="AN61" s="1124"/>
      <c r="AO61" s="1124"/>
      <c r="AP61" s="534">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24" t="s">
        <v>2203</v>
      </c>
      <c r="V62" s="1124"/>
      <c r="W62" s="1124"/>
      <c r="X62" s="1124"/>
      <c r="Y62" s="1124"/>
      <c r="Z62" s="527" t="str">
        <f>IF(AND(B9&lt;&gt;"処遇加算なし",F15=4),IF(V40="✓",1,IF(V41="✓",2,"")),"")</f>
        <v/>
      </c>
      <c r="AA62" s="245"/>
      <c r="AB62" s="249"/>
      <c r="AC62" s="1124" t="s">
        <v>2203</v>
      </c>
      <c r="AD62" s="1124"/>
      <c r="AE62" s="1124"/>
      <c r="AF62" s="1124"/>
      <c r="AG62" s="1124"/>
      <c r="AH62" s="534">
        <f>IF(AND(F15&lt;&gt;4,F15&lt;&gt;5),0,IF(AY8="○",1,2))</f>
        <v>2</v>
      </c>
      <c r="AI62" s="253"/>
      <c r="AJ62" s="249"/>
      <c r="AK62" s="1124" t="s">
        <v>2203</v>
      </c>
      <c r="AL62" s="1124"/>
      <c r="AM62" s="1124"/>
      <c r="AN62" s="1124"/>
      <c r="AO62" s="1124"/>
      <c r="AP62" s="534">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kpIK7XxocSrknbHLtuoR43JF3jIBxHbHOtgGmj8tF6Eura6vDDClAeeweuRwxA+owXXdakyFuA5Apn2d6I6DQ==" saltValue="N16W+ykfBfW4a0cSjGle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2409</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530" t="s">
        <v>2277</v>
      </c>
      <c r="F15" s="147">
        <v>4</v>
      </c>
      <c r="G15" s="530" t="s">
        <v>2278</v>
      </c>
      <c r="H15" s="1076" t="s">
        <v>2279</v>
      </c>
      <c r="I15" s="1076"/>
      <c r="J15" s="1089"/>
      <c r="K15" s="147">
        <v>7</v>
      </c>
      <c r="L15" s="530" t="s">
        <v>2277</v>
      </c>
      <c r="M15" s="147">
        <v>3</v>
      </c>
      <c r="N15" s="530" t="s">
        <v>2278</v>
      </c>
      <c r="O15" s="530" t="s">
        <v>2280</v>
      </c>
      <c r="P15" s="204">
        <f>(K15*12+M15)-(D15*12+F15)+1</f>
        <v>12</v>
      </c>
      <c r="Q15" s="1076" t="s">
        <v>2281</v>
      </c>
      <c r="R15" s="1076"/>
      <c r="S15" s="205" t="s">
        <v>70</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526"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526"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526"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4"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4"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24" t="s">
        <v>2199</v>
      </c>
      <c r="V58" s="1124"/>
      <c r="W58" s="1124"/>
      <c r="X58" s="1124"/>
      <c r="Y58" s="1124"/>
      <c r="Z58" s="527" t="str">
        <f>IF(AND(B9&lt;&gt;"処遇加算なし",F15=4),IF(V24="✓",1,IF(V25="✓",2,IF(V26="✓",3,""))),"")</f>
        <v/>
      </c>
      <c r="AA58" s="245"/>
      <c r="AB58" s="249"/>
      <c r="AC58" s="1124" t="s">
        <v>2199</v>
      </c>
      <c r="AD58" s="1124"/>
      <c r="AE58" s="1124"/>
      <c r="AF58" s="1124"/>
      <c r="AG58" s="1124"/>
      <c r="AH58" s="170">
        <f>IF(AND(F15&lt;&gt;4,F15&lt;&gt;5),0,IF(AU8="○",1,3))</f>
        <v>3</v>
      </c>
      <c r="AI58" s="253"/>
      <c r="AJ58" s="249"/>
      <c r="AK58" s="1124" t="s">
        <v>2199</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24" t="s">
        <v>2200</v>
      </c>
      <c r="V59" s="1124"/>
      <c r="W59" s="1124"/>
      <c r="X59" s="1124"/>
      <c r="Y59" s="1124"/>
      <c r="Z59" s="527" t="str">
        <f>IF(AND(B9&lt;&gt;"処遇加算なし",F15=4),IF(V28="✓",1,IF(V29="✓",2,IF(V30="✓",3,""))),"")</f>
        <v/>
      </c>
      <c r="AA59" s="245"/>
      <c r="AB59" s="249"/>
      <c r="AC59" s="1124" t="s">
        <v>2200</v>
      </c>
      <c r="AD59" s="1124"/>
      <c r="AE59" s="1124"/>
      <c r="AF59" s="1124"/>
      <c r="AG59" s="1124"/>
      <c r="AH59" s="170">
        <f>IF(AND(F15&lt;&gt;4,F15&lt;&gt;5),0,IF(AV8="○",1,3))</f>
        <v>3</v>
      </c>
      <c r="AI59" s="253"/>
      <c r="AJ59" s="249"/>
      <c r="AK59" s="1124" t="s">
        <v>2200</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24" t="s">
        <v>2201</v>
      </c>
      <c r="V60" s="1124"/>
      <c r="W60" s="1124"/>
      <c r="X60" s="1124"/>
      <c r="Y60" s="1124"/>
      <c r="Z60" s="527" t="str">
        <f>IF(AND(B9&lt;&gt;"処遇加算なし",F15=4),IF(V32="✓",1,IF(V33="✓",2,"")),"")</f>
        <v/>
      </c>
      <c r="AA60" s="245"/>
      <c r="AB60" s="249"/>
      <c r="AC60" s="1124" t="s">
        <v>2201</v>
      </c>
      <c r="AD60" s="1124"/>
      <c r="AE60" s="1124"/>
      <c r="AF60" s="1124"/>
      <c r="AG60" s="1124"/>
      <c r="AH60" s="170">
        <f>IF(AND(F15&lt;&gt;4,F15&lt;&gt;5),0,IF(AW8="○",1,3))</f>
        <v>3</v>
      </c>
      <c r="AI60" s="253"/>
      <c r="AJ60" s="249"/>
      <c r="AK60" s="1124" t="s">
        <v>2201</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24" t="s">
        <v>2202</v>
      </c>
      <c r="V61" s="1124"/>
      <c r="W61" s="1124"/>
      <c r="X61" s="1124"/>
      <c r="Y61" s="1124"/>
      <c r="Z61" s="527" t="str">
        <f>IF(AND(B9&lt;&gt;"処遇加算なし",F15=4),IF(V36="✓",1,IF(V37="✓",2,"")),"")</f>
        <v/>
      </c>
      <c r="AA61" s="245"/>
      <c r="AB61" s="249"/>
      <c r="AC61" s="1124" t="s">
        <v>2202</v>
      </c>
      <c r="AD61" s="1124"/>
      <c r="AE61" s="1124"/>
      <c r="AF61" s="1124"/>
      <c r="AG61" s="1124"/>
      <c r="AH61" s="170">
        <f>IF(AND(F15&lt;&gt;4,F15&lt;&gt;5),0,IF(AX8="○",1,2))</f>
        <v>2</v>
      </c>
      <c r="AI61" s="253"/>
      <c r="AJ61" s="249"/>
      <c r="AK61" s="1124" t="s">
        <v>2202</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24" t="s">
        <v>2203</v>
      </c>
      <c r="V62" s="1124"/>
      <c r="W62" s="1124"/>
      <c r="X62" s="1124"/>
      <c r="Y62" s="1124"/>
      <c r="Z62" s="527" t="str">
        <f>IF(AND(B9&lt;&gt;"処遇加算なし",F15=4),IF(V40="✓",1,IF(V41="✓",2,"")),"")</f>
        <v/>
      </c>
      <c r="AA62" s="245"/>
      <c r="AB62" s="249"/>
      <c r="AC62" s="1124" t="s">
        <v>2203</v>
      </c>
      <c r="AD62" s="1124"/>
      <c r="AE62" s="1124"/>
      <c r="AF62" s="1124"/>
      <c r="AG62" s="1124"/>
      <c r="AH62" s="170">
        <f>IF(AND(F15&lt;&gt;4,F15&lt;&gt;5),0,IF(AY8="○",1,2))</f>
        <v>2</v>
      </c>
      <c r="AI62" s="253"/>
      <c r="AJ62" s="249"/>
      <c r="AK62" s="1124" t="s">
        <v>2203</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2410</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530" t="s">
        <v>2277</v>
      </c>
      <c r="F15" s="147">
        <v>4</v>
      </c>
      <c r="G15" s="530" t="s">
        <v>2278</v>
      </c>
      <c r="H15" s="1076" t="s">
        <v>2279</v>
      </c>
      <c r="I15" s="1076"/>
      <c r="J15" s="1089"/>
      <c r="K15" s="147">
        <v>7</v>
      </c>
      <c r="L15" s="530" t="s">
        <v>2277</v>
      </c>
      <c r="M15" s="147">
        <v>3</v>
      </c>
      <c r="N15" s="530" t="s">
        <v>2278</v>
      </c>
      <c r="O15" s="530" t="s">
        <v>2280</v>
      </c>
      <c r="P15" s="204">
        <f>(K15*12+M15)-(D15*12+F15)+1</f>
        <v>12</v>
      </c>
      <c r="Q15" s="1076" t="s">
        <v>2281</v>
      </c>
      <c r="R15" s="1076"/>
      <c r="S15" s="205" t="s">
        <v>70</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526"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526"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526"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4"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4"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24" t="s">
        <v>2199</v>
      </c>
      <c r="V58" s="1124"/>
      <c r="W58" s="1124"/>
      <c r="X58" s="1124"/>
      <c r="Y58" s="1124"/>
      <c r="Z58" s="527" t="str">
        <f>IF(AND(B9&lt;&gt;"処遇加算なし",F15=4),IF(V24="✓",1,IF(V25="✓",2,IF(V26="✓",3,""))),"")</f>
        <v/>
      </c>
      <c r="AA58" s="245"/>
      <c r="AB58" s="249"/>
      <c r="AC58" s="1124" t="s">
        <v>2199</v>
      </c>
      <c r="AD58" s="1124"/>
      <c r="AE58" s="1124"/>
      <c r="AF58" s="1124"/>
      <c r="AG58" s="1124"/>
      <c r="AH58" s="170">
        <f>IF(AND(F15&lt;&gt;4,F15&lt;&gt;5),0,IF(AU8="○",1,3))</f>
        <v>3</v>
      </c>
      <c r="AI58" s="253"/>
      <c r="AJ58" s="249"/>
      <c r="AK58" s="1124" t="s">
        <v>2199</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24" t="s">
        <v>2200</v>
      </c>
      <c r="V59" s="1124"/>
      <c r="W59" s="1124"/>
      <c r="X59" s="1124"/>
      <c r="Y59" s="1124"/>
      <c r="Z59" s="527" t="str">
        <f>IF(AND(B9&lt;&gt;"処遇加算なし",F15=4),IF(V28="✓",1,IF(V29="✓",2,IF(V30="✓",3,""))),"")</f>
        <v/>
      </c>
      <c r="AA59" s="245"/>
      <c r="AB59" s="249"/>
      <c r="AC59" s="1124" t="s">
        <v>2200</v>
      </c>
      <c r="AD59" s="1124"/>
      <c r="AE59" s="1124"/>
      <c r="AF59" s="1124"/>
      <c r="AG59" s="1124"/>
      <c r="AH59" s="170">
        <f>IF(AND(F15&lt;&gt;4,F15&lt;&gt;5),0,IF(AV8="○",1,3))</f>
        <v>3</v>
      </c>
      <c r="AI59" s="253"/>
      <c r="AJ59" s="249"/>
      <c r="AK59" s="1124" t="s">
        <v>2200</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24" t="s">
        <v>2201</v>
      </c>
      <c r="V60" s="1124"/>
      <c r="W60" s="1124"/>
      <c r="X60" s="1124"/>
      <c r="Y60" s="1124"/>
      <c r="Z60" s="527" t="str">
        <f>IF(AND(B9&lt;&gt;"処遇加算なし",F15=4),IF(V32="✓",1,IF(V33="✓",2,"")),"")</f>
        <v/>
      </c>
      <c r="AA60" s="245"/>
      <c r="AB60" s="249"/>
      <c r="AC60" s="1124" t="s">
        <v>2201</v>
      </c>
      <c r="AD60" s="1124"/>
      <c r="AE60" s="1124"/>
      <c r="AF60" s="1124"/>
      <c r="AG60" s="1124"/>
      <c r="AH60" s="170">
        <f>IF(AND(F15&lt;&gt;4,F15&lt;&gt;5),0,IF(AW8="○",1,3))</f>
        <v>3</v>
      </c>
      <c r="AI60" s="253"/>
      <c r="AJ60" s="249"/>
      <c r="AK60" s="1124" t="s">
        <v>2201</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24" t="s">
        <v>2202</v>
      </c>
      <c r="V61" s="1124"/>
      <c r="W61" s="1124"/>
      <c r="X61" s="1124"/>
      <c r="Y61" s="1124"/>
      <c r="Z61" s="527" t="str">
        <f>IF(AND(B9&lt;&gt;"処遇加算なし",F15=4),IF(V36="✓",1,IF(V37="✓",2,"")),"")</f>
        <v/>
      </c>
      <c r="AA61" s="245"/>
      <c r="AB61" s="249"/>
      <c r="AC61" s="1124" t="s">
        <v>2202</v>
      </c>
      <c r="AD61" s="1124"/>
      <c r="AE61" s="1124"/>
      <c r="AF61" s="1124"/>
      <c r="AG61" s="1124"/>
      <c r="AH61" s="170">
        <f>IF(AND(F15&lt;&gt;4,F15&lt;&gt;5),0,IF(AX8="○",1,2))</f>
        <v>2</v>
      </c>
      <c r="AI61" s="253"/>
      <c r="AJ61" s="249"/>
      <c r="AK61" s="1124" t="s">
        <v>2202</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24" t="s">
        <v>2203</v>
      </c>
      <c r="V62" s="1124"/>
      <c r="W62" s="1124"/>
      <c r="X62" s="1124"/>
      <c r="Y62" s="1124"/>
      <c r="Z62" s="527" t="str">
        <f>IF(AND(B9&lt;&gt;"処遇加算なし",F15=4),IF(V40="✓",1,IF(V41="✓",2,"")),"")</f>
        <v/>
      </c>
      <c r="AA62" s="245"/>
      <c r="AB62" s="249"/>
      <c r="AC62" s="1124" t="s">
        <v>2203</v>
      </c>
      <c r="AD62" s="1124"/>
      <c r="AE62" s="1124"/>
      <c r="AF62" s="1124"/>
      <c r="AG62" s="1124"/>
      <c r="AH62" s="170">
        <f>IF(AND(F15&lt;&gt;4,F15&lt;&gt;5),0,IF(AY8="○",1,2))</f>
        <v>2</v>
      </c>
      <c r="AI62" s="253"/>
      <c r="AJ62" s="249"/>
      <c r="AK62" s="1124" t="s">
        <v>2203</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2411</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530" t="s">
        <v>2277</v>
      </c>
      <c r="F15" s="147">
        <v>4</v>
      </c>
      <c r="G15" s="530" t="s">
        <v>2278</v>
      </c>
      <c r="H15" s="1076" t="s">
        <v>2279</v>
      </c>
      <c r="I15" s="1076"/>
      <c r="J15" s="1089"/>
      <c r="K15" s="147">
        <v>7</v>
      </c>
      <c r="L15" s="530" t="s">
        <v>2277</v>
      </c>
      <c r="M15" s="147">
        <v>3</v>
      </c>
      <c r="N15" s="530" t="s">
        <v>2278</v>
      </c>
      <c r="O15" s="530" t="s">
        <v>2280</v>
      </c>
      <c r="P15" s="204">
        <f>(K15*12+M15)-(D15*12+F15)+1</f>
        <v>12</v>
      </c>
      <c r="Q15" s="1076" t="s">
        <v>2281</v>
      </c>
      <c r="R15" s="1076"/>
      <c r="S15" s="205" t="s">
        <v>70</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526"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526"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526"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24" t="s">
        <v>2199</v>
      </c>
      <c r="V58" s="1124"/>
      <c r="W58" s="1124"/>
      <c r="X58" s="1124"/>
      <c r="Y58" s="1124"/>
      <c r="Z58" s="527" t="str">
        <f>IF(AND(B9&lt;&gt;"処遇加算なし",F15=4),IF(V24="✓",1,IF(V25="✓",2,IF(V26="✓",3,""))),"")</f>
        <v/>
      </c>
      <c r="AA58" s="245"/>
      <c r="AB58" s="249"/>
      <c r="AC58" s="1124" t="s">
        <v>2199</v>
      </c>
      <c r="AD58" s="1124"/>
      <c r="AE58" s="1124"/>
      <c r="AF58" s="1124"/>
      <c r="AG58" s="1124"/>
      <c r="AH58" s="170">
        <f>IF(AND(F15&lt;&gt;4,F15&lt;&gt;5),0,IF(AU8="○",1,3))</f>
        <v>3</v>
      </c>
      <c r="AI58" s="253"/>
      <c r="AJ58" s="249"/>
      <c r="AK58" s="1124" t="s">
        <v>2199</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24" t="s">
        <v>2200</v>
      </c>
      <c r="V59" s="1124"/>
      <c r="W59" s="1124"/>
      <c r="X59" s="1124"/>
      <c r="Y59" s="1124"/>
      <c r="Z59" s="527" t="str">
        <f>IF(AND(B9&lt;&gt;"処遇加算なし",F15=4),IF(V28="✓",1,IF(V29="✓",2,IF(V30="✓",3,""))),"")</f>
        <v/>
      </c>
      <c r="AA59" s="245"/>
      <c r="AB59" s="249"/>
      <c r="AC59" s="1124" t="s">
        <v>2200</v>
      </c>
      <c r="AD59" s="1124"/>
      <c r="AE59" s="1124"/>
      <c r="AF59" s="1124"/>
      <c r="AG59" s="1124"/>
      <c r="AH59" s="170">
        <f>IF(AND(F15&lt;&gt;4,F15&lt;&gt;5),0,IF(AV8="○",1,3))</f>
        <v>3</v>
      </c>
      <c r="AI59" s="253"/>
      <c r="AJ59" s="249"/>
      <c r="AK59" s="1124" t="s">
        <v>2200</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24" t="s">
        <v>2201</v>
      </c>
      <c r="V60" s="1124"/>
      <c r="W60" s="1124"/>
      <c r="X60" s="1124"/>
      <c r="Y60" s="1124"/>
      <c r="Z60" s="527" t="str">
        <f>IF(AND(B9&lt;&gt;"処遇加算なし",F15=4),IF(V32="✓",1,IF(V33="✓",2,"")),"")</f>
        <v/>
      </c>
      <c r="AA60" s="245"/>
      <c r="AB60" s="249"/>
      <c r="AC60" s="1124" t="s">
        <v>2201</v>
      </c>
      <c r="AD60" s="1124"/>
      <c r="AE60" s="1124"/>
      <c r="AF60" s="1124"/>
      <c r="AG60" s="1124"/>
      <c r="AH60" s="170">
        <f>IF(AND(F15&lt;&gt;4,F15&lt;&gt;5),0,IF(AW8="○",1,3))</f>
        <v>3</v>
      </c>
      <c r="AI60" s="253"/>
      <c r="AJ60" s="249"/>
      <c r="AK60" s="1124" t="s">
        <v>2201</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24" t="s">
        <v>2202</v>
      </c>
      <c r="V61" s="1124"/>
      <c r="W61" s="1124"/>
      <c r="X61" s="1124"/>
      <c r="Y61" s="1124"/>
      <c r="Z61" s="527" t="str">
        <f>IF(AND(B9&lt;&gt;"処遇加算なし",F15=4),IF(V36="✓",1,IF(V37="✓",2,"")),"")</f>
        <v/>
      </c>
      <c r="AA61" s="245"/>
      <c r="AB61" s="249"/>
      <c r="AC61" s="1124" t="s">
        <v>2202</v>
      </c>
      <c r="AD61" s="1124"/>
      <c r="AE61" s="1124"/>
      <c r="AF61" s="1124"/>
      <c r="AG61" s="1124"/>
      <c r="AH61" s="170">
        <f>IF(AND(F15&lt;&gt;4,F15&lt;&gt;5),0,IF(AX8="○",1,2))</f>
        <v>2</v>
      </c>
      <c r="AI61" s="253"/>
      <c r="AJ61" s="249"/>
      <c r="AK61" s="1124" t="s">
        <v>2202</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24" t="s">
        <v>2203</v>
      </c>
      <c r="V62" s="1124"/>
      <c r="W62" s="1124"/>
      <c r="X62" s="1124"/>
      <c r="Y62" s="1124"/>
      <c r="Z62" s="527" t="str">
        <f>IF(AND(B9&lt;&gt;"処遇加算なし",F15=4),IF(V40="✓",1,IF(V41="✓",2,"")),"")</f>
        <v/>
      </c>
      <c r="AA62" s="245"/>
      <c r="AB62" s="249"/>
      <c r="AC62" s="1124" t="s">
        <v>2203</v>
      </c>
      <c r="AD62" s="1124"/>
      <c r="AE62" s="1124"/>
      <c r="AF62" s="1124"/>
      <c r="AG62" s="1124"/>
      <c r="AH62" s="170">
        <f>IF(AND(F15&lt;&gt;4,F15&lt;&gt;5),0,IF(AY8="○",1,2))</f>
        <v>2</v>
      </c>
      <c r="AI62" s="253"/>
      <c r="AJ62" s="249"/>
      <c r="AK62" s="1124" t="s">
        <v>2203</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2412</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530" t="s">
        <v>2277</v>
      </c>
      <c r="F15" s="147">
        <v>4</v>
      </c>
      <c r="G15" s="530" t="s">
        <v>2278</v>
      </c>
      <c r="H15" s="1076" t="s">
        <v>2279</v>
      </c>
      <c r="I15" s="1076"/>
      <c r="J15" s="1089"/>
      <c r="K15" s="147">
        <v>7</v>
      </c>
      <c r="L15" s="530" t="s">
        <v>2277</v>
      </c>
      <c r="M15" s="147">
        <v>3</v>
      </c>
      <c r="N15" s="530" t="s">
        <v>2278</v>
      </c>
      <c r="O15" s="530" t="s">
        <v>2280</v>
      </c>
      <c r="P15" s="204">
        <f>(K15*12+M15)-(D15*12+F15)+1</f>
        <v>12</v>
      </c>
      <c r="Q15" s="1076" t="s">
        <v>2281</v>
      </c>
      <c r="R15" s="1076"/>
      <c r="S15" s="205" t="s">
        <v>70</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526"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526"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526"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24" t="s">
        <v>2199</v>
      </c>
      <c r="V58" s="1124"/>
      <c r="W58" s="1124"/>
      <c r="X58" s="1124"/>
      <c r="Y58" s="1124"/>
      <c r="Z58" s="527" t="str">
        <f>IF(AND(B9&lt;&gt;"処遇加算なし",F15=4),IF(V24="✓",1,IF(V25="✓",2,IF(V26="✓",3,""))),"")</f>
        <v/>
      </c>
      <c r="AA58" s="245"/>
      <c r="AB58" s="249"/>
      <c r="AC58" s="1124" t="s">
        <v>2199</v>
      </c>
      <c r="AD58" s="1124"/>
      <c r="AE58" s="1124"/>
      <c r="AF58" s="1124"/>
      <c r="AG58" s="1124"/>
      <c r="AH58" s="170">
        <f>IF(AND(F15&lt;&gt;4,F15&lt;&gt;5),0,IF(AU8="○",1,3))</f>
        <v>3</v>
      </c>
      <c r="AI58" s="253"/>
      <c r="AJ58" s="249"/>
      <c r="AK58" s="1124" t="s">
        <v>2199</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24" t="s">
        <v>2200</v>
      </c>
      <c r="V59" s="1124"/>
      <c r="W59" s="1124"/>
      <c r="X59" s="1124"/>
      <c r="Y59" s="1124"/>
      <c r="Z59" s="527" t="str">
        <f>IF(AND(B9&lt;&gt;"処遇加算なし",F15=4),IF(V28="✓",1,IF(V29="✓",2,IF(V30="✓",3,""))),"")</f>
        <v/>
      </c>
      <c r="AA59" s="245"/>
      <c r="AB59" s="249"/>
      <c r="AC59" s="1124" t="s">
        <v>2200</v>
      </c>
      <c r="AD59" s="1124"/>
      <c r="AE59" s="1124"/>
      <c r="AF59" s="1124"/>
      <c r="AG59" s="1124"/>
      <c r="AH59" s="170">
        <f>IF(AND(F15&lt;&gt;4,F15&lt;&gt;5),0,IF(AV8="○",1,3))</f>
        <v>3</v>
      </c>
      <c r="AI59" s="253"/>
      <c r="AJ59" s="249"/>
      <c r="AK59" s="1124" t="s">
        <v>2200</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24" t="s">
        <v>2201</v>
      </c>
      <c r="V60" s="1124"/>
      <c r="W60" s="1124"/>
      <c r="X60" s="1124"/>
      <c r="Y60" s="1124"/>
      <c r="Z60" s="527" t="str">
        <f>IF(AND(B9&lt;&gt;"処遇加算なし",F15=4),IF(V32="✓",1,IF(V33="✓",2,"")),"")</f>
        <v/>
      </c>
      <c r="AA60" s="245"/>
      <c r="AB60" s="249"/>
      <c r="AC60" s="1124" t="s">
        <v>2201</v>
      </c>
      <c r="AD60" s="1124"/>
      <c r="AE60" s="1124"/>
      <c r="AF60" s="1124"/>
      <c r="AG60" s="1124"/>
      <c r="AH60" s="170">
        <f>IF(AND(F15&lt;&gt;4,F15&lt;&gt;5),0,IF(AW8="○",1,3))</f>
        <v>3</v>
      </c>
      <c r="AI60" s="253"/>
      <c r="AJ60" s="249"/>
      <c r="AK60" s="1124" t="s">
        <v>2201</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24" t="s">
        <v>2202</v>
      </c>
      <c r="V61" s="1124"/>
      <c r="W61" s="1124"/>
      <c r="X61" s="1124"/>
      <c r="Y61" s="1124"/>
      <c r="Z61" s="527" t="str">
        <f>IF(AND(B9&lt;&gt;"処遇加算なし",F15=4),IF(V36="✓",1,IF(V37="✓",2,"")),"")</f>
        <v/>
      </c>
      <c r="AA61" s="245"/>
      <c r="AB61" s="249"/>
      <c r="AC61" s="1124" t="s">
        <v>2202</v>
      </c>
      <c r="AD61" s="1124"/>
      <c r="AE61" s="1124"/>
      <c r="AF61" s="1124"/>
      <c r="AG61" s="1124"/>
      <c r="AH61" s="170">
        <f>IF(AND(F15&lt;&gt;4,F15&lt;&gt;5),0,IF(AX8="○",1,2))</f>
        <v>2</v>
      </c>
      <c r="AI61" s="253"/>
      <c r="AJ61" s="249"/>
      <c r="AK61" s="1124" t="s">
        <v>2202</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24" t="s">
        <v>2203</v>
      </c>
      <c r="V62" s="1124"/>
      <c r="W62" s="1124"/>
      <c r="X62" s="1124"/>
      <c r="Y62" s="1124"/>
      <c r="Z62" s="527" t="str">
        <f>IF(AND(B9&lt;&gt;"処遇加算なし",F15=4),IF(V40="✓",1,IF(V41="✓",2,"")),"")</f>
        <v/>
      </c>
      <c r="AA62" s="245"/>
      <c r="AB62" s="249"/>
      <c r="AC62" s="1124" t="s">
        <v>2203</v>
      </c>
      <c r="AD62" s="1124"/>
      <c r="AE62" s="1124"/>
      <c r="AF62" s="1124"/>
      <c r="AG62" s="1124"/>
      <c r="AH62" s="170">
        <f>IF(AND(F15&lt;&gt;4,F15&lt;&gt;5),0,IF(AY8="○",1,2))</f>
        <v>2</v>
      </c>
      <c r="AI62" s="253"/>
      <c r="AJ62" s="249"/>
      <c r="AK62" s="1124" t="s">
        <v>2203</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2413</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528"/>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530" t="s">
        <v>2277</v>
      </c>
      <c r="F15" s="147">
        <v>4</v>
      </c>
      <c r="G15" s="530" t="s">
        <v>2278</v>
      </c>
      <c r="H15" s="1076" t="s">
        <v>2279</v>
      </c>
      <c r="I15" s="1076"/>
      <c r="J15" s="1089"/>
      <c r="K15" s="147">
        <v>7</v>
      </c>
      <c r="L15" s="530" t="s">
        <v>2277</v>
      </c>
      <c r="M15" s="147">
        <v>3</v>
      </c>
      <c r="N15" s="530" t="s">
        <v>2278</v>
      </c>
      <c r="O15" s="530" t="s">
        <v>2280</v>
      </c>
      <c r="P15" s="204">
        <f>(K15*12+M15)-(D15*12+F15)+1</f>
        <v>12</v>
      </c>
      <c r="Q15" s="1076" t="s">
        <v>2281</v>
      </c>
      <c r="R15" s="1076"/>
      <c r="S15" s="205" t="s">
        <v>70</v>
      </c>
      <c r="U15" s="528"/>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526"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526"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526"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526"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526"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526"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526"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24" t="s">
        <v>2199</v>
      </c>
      <c r="V58" s="1124"/>
      <c r="W58" s="1124"/>
      <c r="X58" s="1124"/>
      <c r="Y58" s="1124"/>
      <c r="Z58" s="527" t="str">
        <f>IF(AND(B9&lt;&gt;"処遇加算なし",F15=4),IF(V24="✓",1,IF(V25="✓",2,IF(V26="✓",3,""))),"")</f>
        <v/>
      </c>
      <c r="AA58" s="245"/>
      <c r="AB58" s="249"/>
      <c r="AC58" s="1124" t="s">
        <v>2199</v>
      </c>
      <c r="AD58" s="1124"/>
      <c r="AE58" s="1124"/>
      <c r="AF58" s="1124"/>
      <c r="AG58" s="1124"/>
      <c r="AH58" s="170">
        <f>IF(AND(F15&lt;&gt;4,F15&lt;&gt;5),0,IF(AU8="○",1,3))</f>
        <v>3</v>
      </c>
      <c r="AI58" s="253"/>
      <c r="AJ58" s="249"/>
      <c r="AK58" s="1124" t="s">
        <v>2199</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24" t="s">
        <v>2200</v>
      </c>
      <c r="V59" s="1124"/>
      <c r="W59" s="1124"/>
      <c r="X59" s="1124"/>
      <c r="Y59" s="1124"/>
      <c r="Z59" s="527" t="str">
        <f>IF(AND(B9&lt;&gt;"処遇加算なし",F15=4),IF(V28="✓",1,IF(V29="✓",2,IF(V30="✓",3,""))),"")</f>
        <v/>
      </c>
      <c r="AA59" s="245"/>
      <c r="AB59" s="249"/>
      <c r="AC59" s="1124" t="s">
        <v>2200</v>
      </c>
      <c r="AD59" s="1124"/>
      <c r="AE59" s="1124"/>
      <c r="AF59" s="1124"/>
      <c r="AG59" s="1124"/>
      <c r="AH59" s="170">
        <f>IF(AND(F15&lt;&gt;4,F15&lt;&gt;5),0,IF(AV8="○",1,3))</f>
        <v>3</v>
      </c>
      <c r="AI59" s="253"/>
      <c r="AJ59" s="249"/>
      <c r="AK59" s="1124" t="s">
        <v>2200</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24" t="s">
        <v>2201</v>
      </c>
      <c r="V60" s="1124"/>
      <c r="W60" s="1124"/>
      <c r="X60" s="1124"/>
      <c r="Y60" s="1124"/>
      <c r="Z60" s="527" t="str">
        <f>IF(AND(B9&lt;&gt;"処遇加算なし",F15=4),IF(V32="✓",1,IF(V33="✓",2,"")),"")</f>
        <v/>
      </c>
      <c r="AA60" s="245"/>
      <c r="AB60" s="249"/>
      <c r="AC60" s="1124" t="s">
        <v>2201</v>
      </c>
      <c r="AD60" s="1124"/>
      <c r="AE60" s="1124"/>
      <c r="AF60" s="1124"/>
      <c r="AG60" s="1124"/>
      <c r="AH60" s="170">
        <f>IF(AND(F15&lt;&gt;4,F15&lt;&gt;5),0,IF(AW8="○",1,3))</f>
        <v>3</v>
      </c>
      <c r="AI60" s="253"/>
      <c r="AJ60" s="249"/>
      <c r="AK60" s="1124" t="s">
        <v>2201</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24" t="s">
        <v>2202</v>
      </c>
      <c r="V61" s="1124"/>
      <c r="W61" s="1124"/>
      <c r="X61" s="1124"/>
      <c r="Y61" s="1124"/>
      <c r="Z61" s="527" t="str">
        <f>IF(AND(B9&lt;&gt;"処遇加算なし",F15=4),IF(V36="✓",1,IF(V37="✓",2,"")),"")</f>
        <v/>
      </c>
      <c r="AA61" s="245"/>
      <c r="AB61" s="249"/>
      <c r="AC61" s="1124" t="s">
        <v>2202</v>
      </c>
      <c r="AD61" s="1124"/>
      <c r="AE61" s="1124"/>
      <c r="AF61" s="1124"/>
      <c r="AG61" s="1124"/>
      <c r="AH61" s="170">
        <f>IF(AND(F15&lt;&gt;4,F15&lt;&gt;5),0,IF(AX8="○",1,2))</f>
        <v>2</v>
      </c>
      <c r="AI61" s="253"/>
      <c r="AJ61" s="249"/>
      <c r="AK61" s="1124" t="s">
        <v>2202</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24" t="s">
        <v>2203</v>
      </c>
      <c r="V62" s="1124"/>
      <c r="W62" s="1124"/>
      <c r="X62" s="1124"/>
      <c r="Y62" s="1124"/>
      <c r="Z62" s="527" t="str">
        <f>IF(AND(B9&lt;&gt;"処遇加算なし",F15=4),IF(V40="✓",1,IF(V41="✓",2,"")),"")</f>
        <v/>
      </c>
      <c r="AA62" s="245"/>
      <c r="AB62" s="249"/>
      <c r="AC62" s="1124" t="s">
        <v>2203</v>
      </c>
      <c r="AD62" s="1124"/>
      <c r="AE62" s="1124"/>
      <c r="AF62" s="1124"/>
      <c r="AG62" s="1124"/>
      <c r="AH62" s="170">
        <f>IF(AND(F15&lt;&gt;4,F15&lt;&gt;5),0,IF(AY8="○",1,2))</f>
        <v>2</v>
      </c>
      <c r="AI62" s="253"/>
      <c r="AJ62" s="249"/>
      <c r="AK62" s="1124" t="s">
        <v>2203</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7" t="s">
        <v>2414</v>
      </c>
      <c r="O1" s="1147"/>
      <c r="P1" s="1147"/>
      <c r="Q1" s="1147"/>
      <c r="R1" s="1147"/>
      <c r="S1" s="1147"/>
      <c r="T1" s="1147"/>
      <c r="U1" s="1147"/>
      <c r="V1" s="1147"/>
      <c r="W1" s="1147"/>
      <c r="X1" s="1147"/>
      <c r="Y1" s="1147"/>
      <c r="Z1" s="1147"/>
      <c r="AA1" s="1147"/>
      <c r="AB1" s="1147"/>
      <c r="AC1" s="1147"/>
      <c r="AD1" s="1147"/>
      <c r="AE1" s="1147"/>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47"/>
      <c r="O2" s="1147"/>
      <c r="P2" s="1147"/>
      <c r="Q2" s="1147"/>
      <c r="R2" s="1147"/>
      <c r="S2" s="1147"/>
      <c r="T2" s="1147"/>
      <c r="U2" s="1147"/>
      <c r="V2" s="1147"/>
      <c r="W2" s="1147"/>
      <c r="X2" s="1147"/>
      <c r="Y2" s="1147"/>
      <c r="Z2" s="1147"/>
      <c r="AA2" s="1147"/>
      <c r="AB2" s="1147"/>
      <c r="AC2" s="1147"/>
      <c r="AD2" s="1147"/>
      <c r="AE2" s="1147"/>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25" t="s">
        <v>2287</v>
      </c>
      <c r="C4" s="1125"/>
      <c r="D4" s="1125"/>
      <c r="E4" s="1125"/>
      <c r="F4" s="1125"/>
      <c r="G4" s="1125" t="s">
        <v>0</v>
      </c>
      <c r="H4" s="1125"/>
      <c r="I4" s="1125"/>
      <c r="J4" s="1122" t="s">
        <v>1</v>
      </c>
      <c r="K4" s="1122"/>
      <c r="L4" s="1122"/>
      <c r="M4" s="1122"/>
      <c r="N4" s="1122"/>
      <c r="O4" s="1122"/>
      <c r="P4" s="1126" t="s">
        <v>2157</v>
      </c>
      <c r="Q4" s="1127"/>
      <c r="R4" s="1127"/>
      <c r="S4" s="1128" t="s">
        <v>2</v>
      </c>
      <c r="T4" s="1129"/>
      <c r="U4" s="1129"/>
      <c r="V4" s="1129"/>
      <c r="W4" s="1129"/>
      <c r="X4" s="1129"/>
      <c r="Y4" s="1122" t="s">
        <v>3</v>
      </c>
      <c r="Z4" s="1122"/>
      <c r="AA4" s="1122"/>
      <c r="AB4" s="1122"/>
      <c r="AC4" s="1122"/>
      <c r="AD4" s="1122"/>
      <c r="AE4" s="1122" t="s">
        <v>2154</v>
      </c>
      <c r="AF4" s="1122"/>
      <c r="AG4" s="1122"/>
      <c r="AH4" s="1122"/>
      <c r="AI4" s="1122" t="s">
        <v>2155</v>
      </c>
      <c r="AJ4" s="1122"/>
      <c r="AK4" s="1122"/>
      <c r="AL4" s="1122"/>
      <c r="AM4" s="1122" t="s">
        <v>2153</v>
      </c>
      <c r="AN4" s="1122"/>
      <c r="AO4" s="1122"/>
      <c r="AP4" s="1122"/>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39"/>
      <c r="C5" s="1139"/>
      <c r="D5" s="1139"/>
      <c r="E5" s="1139"/>
      <c r="F5" s="1139"/>
      <c r="G5" s="1100"/>
      <c r="H5" s="1100"/>
      <c r="I5" s="1100"/>
      <c r="J5" s="1101"/>
      <c r="K5" s="1101"/>
      <c r="L5" s="1101"/>
      <c r="M5" s="1102"/>
      <c r="N5" s="1102"/>
      <c r="O5" s="1102"/>
      <c r="P5" s="1103" t="str">
        <f>IF(Y5="","",IFERROR(INDEX(【参考】数式用3!$G$3:$I$451,MATCH(M5,【参考】数式用3!$F$3:$F$451,0),MATCH(VLOOKUP(Y5,【参考】数式用3!$J$2:$K$26,2,FALSE),【参考】数式用3!$G$2:$I$2,0)),10))</f>
        <v/>
      </c>
      <c r="Q5" s="1104"/>
      <c r="R5" s="1104"/>
      <c r="S5" s="1105"/>
      <c r="T5" s="1106"/>
      <c r="U5" s="1106"/>
      <c r="V5" s="1106"/>
      <c r="W5" s="1106"/>
      <c r="X5" s="1107"/>
      <c r="Y5" s="1123"/>
      <c r="Z5" s="1123"/>
      <c r="AA5" s="1123"/>
      <c r="AB5" s="1123"/>
      <c r="AC5" s="1123"/>
      <c r="AD5" s="1123"/>
      <c r="AE5" s="1156"/>
      <c r="AF5" s="1157"/>
      <c r="AG5" s="1157"/>
      <c r="AH5" s="1158"/>
      <c r="AI5" s="1156"/>
      <c r="AJ5" s="1157"/>
      <c r="AK5" s="1157"/>
      <c r="AL5" s="1158"/>
      <c r="AM5" s="1159">
        <f>AE5-AI5</f>
        <v>0</v>
      </c>
      <c r="AN5" s="1160"/>
      <c r="AO5" s="1160"/>
      <c r="AP5" s="1161"/>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110" t="s">
        <v>2322</v>
      </c>
      <c r="C8" s="1111"/>
      <c r="D8" s="1111"/>
      <c r="E8" s="1111"/>
      <c r="F8" s="1111"/>
      <c r="G8" s="1111"/>
      <c r="H8" s="1111"/>
      <c r="I8" s="1111"/>
      <c r="J8" s="1111"/>
      <c r="K8" s="1111"/>
      <c r="L8" s="1111"/>
      <c r="M8" s="1111"/>
      <c r="N8" s="1111"/>
      <c r="O8" s="1111"/>
      <c r="P8" s="1111"/>
      <c r="Q8" s="1111"/>
      <c r="R8" s="1111"/>
      <c r="S8" s="1112"/>
      <c r="T8" s="1041" t="s">
        <v>12</v>
      </c>
      <c r="U8" s="1042"/>
      <c r="V8" s="1141" t="str">
        <f>IFERROR(IF(VLOOKUP(AS1,【参考】数式用2!E6:L23,3,FALSE)="","",VLOOKUP(AS1,【参考】数式用2!E6:L23,3,FALSE)),"")</f>
        <v/>
      </c>
      <c r="W8" s="1142"/>
      <c r="X8" s="1142"/>
      <c r="Y8" s="1142"/>
      <c r="Z8" s="1143"/>
      <c r="AA8" s="1152" t="str">
        <f>IFERROR(VLOOKUP(AS1,【参考】数式用2!E6:L23,4,FALSE),"")</f>
        <v/>
      </c>
      <c r="AB8" s="1152"/>
      <c r="AC8" s="1152"/>
      <c r="AD8" s="1152"/>
      <c r="AE8" s="1152"/>
      <c r="AF8" s="1152"/>
      <c r="AG8" s="1152"/>
      <c r="AH8" s="1152"/>
      <c r="AI8" s="1152"/>
      <c r="AJ8" s="1152"/>
      <c r="AK8" s="1152"/>
      <c r="AL8" s="1152"/>
      <c r="AM8" s="1152"/>
      <c r="AN8" s="1152"/>
      <c r="AO8" s="1152"/>
      <c r="AP8" s="1153"/>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113"/>
      <c r="C9" s="1114"/>
      <c r="D9" s="1114"/>
      <c r="E9" s="1114"/>
      <c r="F9" s="1115"/>
      <c r="G9" s="1116"/>
      <c r="H9" s="1117"/>
      <c r="I9" s="1117"/>
      <c r="J9" s="1117"/>
      <c r="K9" s="1118"/>
      <c r="L9" s="1119"/>
      <c r="M9" s="1120"/>
      <c r="N9" s="1120"/>
      <c r="O9" s="1120"/>
      <c r="P9" s="1121"/>
      <c r="Q9" s="1108" t="s">
        <v>2195</v>
      </c>
      <c r="R9" s="1109"/>
      <c r="S9" s="1109"/>
      <c r="T9" s="1041"/>
      <c r="U9" s="1042"/>
      <c r="V9" s="1144" t="str">
        <f>IFERROR(VLOOKUP(Y5,【参考】数式用!$A$5:$AB$27,MATCH(V8,【参考】数式用!$B$4:$AB$4,0)+1,FALSE),"")</f>
        <v/>
      </c>
      <c r="W9" s="1145"/>
      <c r="X9" s="1145"/>
      <c r="Y9" s="1145"/>
      <c r="Z9" s="1146"/>
      <c r="AA9" s="1154"/>
      <c r="AB9" s="1154"/>
      <c r="AC9" s="1154"/>
      <c r="AD9" s="1154"/>
      <c r="AE9" s="1154"/>
      <c r="AF9" s="1154"/>
      <c r="AG9" s="1154"/>
      <c r="AH9" s="1154"/>
      <c r="AI9" s="1154"/>
      <c r="AJ9" s="1154"/>
      <c r="AK9" s="1154"/>
      <c r="AL9" s="1154"/>
      <c r="AM9" s="1154"/>
      <c r="AN9" s="1154"/>
      <c r="AO9" s="1154"/>
      <c r="AP9" s="1155"/>
      <c r="AS9" s="183"/>
      <c r="AT9" s="992"/>
      <c r="AU9" s="992"/>
      <c r="AV9" s="992"/>
      <c r="AW9" s="992"/>
      <c r="AX9" s="992"/>
      <c r="AY9" s="992"/>
      <c r="AZ9" s="992"/>
      <c r="BA9" s="184"/>
      <c r="CE9" s="987" t="s">
        <v>2372</v>
      </c>
      <c r="CF9" s="987"/>
      <c r="CG9" s="987"/>
      <c r="CH9" s="987"/>
      <c r="CI9" s="995" t="str">
        <f>IF(OR(AH62=1,AP62=1),1,"")</f>
        <v/>
      </c>
      <c r="CJ9" s="996"/>
    </row>
    <row r="10" spans="1:88" ht="11.25" customHeight="1">
      <c r="B10" s="1068" t="str">
        <f>IFERROR(VLOOKUP(Y5,【参考】数式用!$A$5:$J$27,MATCH(B9,【参考】数式用!$B$4:$J$4,0)+1,0),"")</f>
        <v/>
      </c>
      <c r="C10" s="1069"/>
      <c r="D10" s="1069"/>
      <c r="E10" s="1069"/>
      <c r="F10" s="1070"/>
      <c r="G10" s="1068" t="str">
        <f>IFERROR(VLOOKUP(Y5,【参考】数式用!$A$5:$J$27,MATCH(G9,【参考】数式用!$B$4:$J$4,0)+1,0),"")</f>
        <v/>
      </c>
      <c r="H10" s="1069"/>
      <c r="I10" s="1069"/>
      <c r="J10" s="1069"/>
      <c r="K10" s="1070"/>
      <c r="L10" s="1068" t="str">
        <f>IFERROR(VLOOKUP(Y5,【参考】数式用!$A$5:$J$27,MATCH(L9,【参考】数式用!$B$4:$J$4,0)+1,0),"")</f>
        <v/>
      </c>
      <c r="M10" s="1069"/>
      <c r="N10" s="1069"/>
      <c r="O10" s="1069"/>
      <c r="P10" s="1070"/>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71"/>
      <c r="C11" s="1072"/>
      <c r="D11" s="1072"/>
      <c r="E11" s="1072"/>
      <c r="F11" s="1073"/>
      <c r="G11" s="1071"/>
      <c r="H11" s="1072"/>
      <c r="I11" s="1072"/>
      <c r="J11" s="1072"/>
      <c r="K11" s="1073"/>
      <c r="L11" s="1071"/>
      <c r="M11" s="1072"/>
      <c r="N11" s="1072"/>
      <c r="O11" s="1072"/>
      <c r="P11" s="1073"/>
      <c r="Q11" s="1036"/>
      <c r="R11" s="1037"/>
      <c r="S11" s="1037"/>
      <c r="T11" s="1043"/>
      <c r="U11" s="1042"/>
      <c r="V11" s="1138" t="str">
        <f>IFERROR(IF(VLOOKUP(AS1,【参考】数式用2!E6:L23,5,FALSE)="","",VLOOKUP(AS1,【参考】数式用2!E6:L23,5,FALSE)),"")</f>
        <v/>
      </c>
      <c r="W11" s="1138"/>
      <c r="X11" s="1138"/>
      <c r="Y11" s="1138"/>
      <c r="Z11" s="1138"/>
      <c r="AA11" s="1152" t="str">
        <f>IFERROR(VLOOKUP(AS1,【参考】数式用2!E6:L23,6,FALSE),"")</f>
        <v/>
      </c>
      <c r="AB11" s="1152"/>
      <c r="AC11" s="1152"/>
      <c r="AD11" s="1152"/>
      <c r="AE11" s="1152"/>
      <c r="AF11" s="1152"/>
      <c r="AG11" s="1152"/>
      <c r="AH11" s="1152"/>
      <c r="AI11" s="1152"/>
      <c r="AJ11" s="1152"/>
      <c r="AK11" s="1152"/>
      <c r="AL11" s="1152"/>
      <c r="AM11" s="1152"/>
      <c r="AN11" s="1152"/>
      <c r="AO11" s="1152"/>
      <c r="AP11" s="1153"/>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3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37"/>
      <c r="D12" s="1137"/>
      <c r="E12" s="1137"/>
      <c r="F12" s="1137"/>
      <c r="G12" s="1137"/>
      <c r="H12" s="1137"/>
      <c r="I12" s="1137"/>
      <c r="J12" s="1137"/>
      <c r="K12" s="1137"/>
      <c r="L12" s="1137"/>
      <c r="M12" s="1137"/>
      <c r="N12" s="1137"/>
      <c r="O12" s="1137"/>
      <c r="P12" s="1137"/>
      <c r="Q12" s="1137"/>
      <c r="R12" s="1137"/>
      <c r="S12" s="1137"/>
      <c r="T12" s="1043"/>
      <c r="U12" s="1042"/>
      <c r="V12" s="1148" t="str">
        <f>IFERROR(VLOOKUP(Y5,【参考】数式用!$A$5:$AB$27,MATCH(V11,【参考】数式用!$B$4:$AB$4,0)+1,FALSE),"")</f>
        <v/>
      </c>
      <c r="W12" s="1148"/>
      <c r="X12" s="1148"/>
      <c r="Y12" s="1148"/>
      <c r="Z12" s="1148"/>
      <c r="AA12" s="1154"/>
      <c r="AB12" s="1154"/>
      <c r="AC12" s="1154"/>
      <c r="AD12" s="1154"/>
      <c r="AE12" s="1154"/>
      <c r="AF12" s="1154"/>
      <c r="AG12" s="1154"/>
      <c r="AH12" s="1154"/>
      <c r="AI12" s="1154"/>
      <c r="AJ12" s="1154"/>
      <c r="AK12" s="1154"/>
      <c r="AL12" s="1154"/>
      <c r="AM12" s="1154"/>
      <c r="AN12" s="1154"/>
      <c r="AO12" s="1154"/>
      <c r="AP12" s="1155"/>
      <c r="AS12" s="183"/>
      <c r="AT12" s="992"/>
      <c r="AU12" s="992"/>
      <c r="AV12" s="992"/>
      <c r="AW12" s="992"/>
      <c r="AX12" s="992"/>
      <c r="AY12" s="992"/>
      <c r="AZ12" s="992"/>
      <c r="BA12" s="184"/>
    </row>
    <row r="13" spans="1:88" ht="12" customHeight="1">
      <c r="A13" s="178"/>
      <c r="B13" s="1083" t="s">
        <v>2282</v>
      </c>
      <c r="C13" s="1084"/>
      <c r="D13" s="1084"/>
      <c r="E13" s="1084"/>
      <c r="F13" s="1084"/>
      <c r="G13" s="1084"/>
      <c r="H13" s="1084"/>
      <c r="I13" s="1084"/>
      <c r="J13" s="1084"/>
      <c r="K13" s="1084"/>
      <c r="L13" s="1084"/>
      <c r="M13" s="1084"/>
      <c r="N13" s="1084"/>
      <c r="O13" s="1084"/>
      <c r="P13" s="1084"/>
      <c r="Q13" s="1084"/>
      <c r="R13" s="1084"/>
      <c r="S13" s="108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86"/>
      <c r="C14" s="1087"/>
      <c r="D14" s="1087"/>
      <c r="E14" s="1087"/>
      <c r="F14" s="1087"/>
      <c r="G14" s="1087"/>
      <c r="H14" s="1087"/>
      <c r="I14" s="1087"/>
      <c r="J14" s="1087"/>
      <c r="K14" s="1087"/>
      <c r="L14" s="1087"/>
      <c r="M14" s="1087"/>
      <c r="N14" s="1087"/>
      <c r="O14" s="1087"/>
      <c r="P14" s="1087"/>
      <c r="Q14" s="1087"/>
      <c r="R14" s="1087"/>
      <c r="S14" s="1088"/>
      <c r="U14" s="202"/>
      <c r="V14" s="1138" t="str">
        <f>IFERROR(IF(VLOOKUP(AS1,【参考】数式用2!E6:L23,7,FALSE)="","",VLOOKUP(AS1,【参考】数式用2!E6:L23,7,FALSE)),"")</f>
        <v/>
      </c>
      <c r="W14" s="1138"/>
      <c r="X14" s="1138"/>
      <c r="Y14" s="1138"/>
      <c r="Z14" s="1138"/>
      <c r="AA14" s="1162" t="str">
        <f>IFERROR(VLOOKUP(AS1,【参考】数式用2!E6:L23,8,FALSE),"")</f>
        <v/>
      </c>
      <c r="AB14" s="1152"/>
      <c r="AC14" s="1152"/>
      <c r="AD14" s="1152"/>
      <c r="AE14" s="1152"/>
      <c r="AF14" s="1152"/>
      <c r="AG14" s="1152"/>
      <c r="AH14" s="1152"/>
      <c r="AI14" s="1152"/>
      <c r="AJ14" s="1152"/>
      <c r="AK14" s="1152"/>
      <c r="AL14" s="1152"/>
      <c r="AM14" s="1152"/>
      <c r="AN14" s="1152"/>
      <c r="AO14" s="1152"/>
      <c r="AP14" s="1153"/>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74" t="s">
        <v>2276</v>
      </c>
      <c r="C15" s="1075"/>
      <c r="D15" s="147">
        <v>6</v>
      </c>
      <c r="E15" s="203" t="s">
        <v>2277</v>
      </c>
      <c r="F15" s="147">
        <v>4</v>
      </c>
      <c r="G15" s="203" t="s">
        <v>2278</v>
      </c>
      <c r="H15" s="1076" t="s">
        <v>2279</v>
      </c>
      <c r="I15" s="1076"/>
      <c r="J15" s="1089"/>
      <c r="K15" s="147">
        <v>7</v>
      </c>
      <c r="L15" s="203" t="s">
        <v>2277</v>
      </c>
      <c r="M15" s="147">
        <v>3</v>
      </c>
      <c r="N15" s="203" t="s">
        <v>2278</v>
      </c>
      <c r="O15" s="203" t="s">
        <v>2280</v>
      </c>
      <c r="P15" s="204">
        <f>(K15*12+M15)-(D15*12+F15)+1</f>
        <v>12</v>
      </c>
      <c r="Q15" s="1076" t="s">
        <v>2281</v>
      </c>
      <c r="R15" s="1076"/>
      <c r="S15" s="205" t="s">
        <v>70</v>
      </c>
      <c r="U15" s="202"/>
      <c r="V15" s="1077" t="str">
        <f>IFERROR(VLOOKUP(Y5,【参考】数式用!$A$5:$AB$27,MATCH(V14,【参考】数式用!$B$4:$AB$4,0)+1,FALSE),"")</f>
        <v/>
      </c>
      <c r="W15" s="1078"/>
      <c r="X15" s="1078"/>
      <c r="Y15" s="1078"/>
      <c r="Z15" s="1079"/>
      <c r="AA15" s="1149"/>
      <c r="AB15" s="1150"/>
      <c r="AC15" s="1150"/>
      <c r="AD15" s="1150"/>
      <c r="AE15" s="1150"/>
      <c r="AF15" s="1150"/>
      <c r="AG15" s="1150"/>
      <c r="AH15" s="1150"/>
      <c r="AI15" s="1150"/>
      <c r="AJ15" s="1150"/>
      <c r="AK15" s="1150"/>
      <c r="AL15" s="1150"/>
      <c r="AM15" s="1150"/>
      <c r="AN15" s="1150"/>
      <c r="AO15" s="1150"/>
      <c r="AP15" s="1163"/>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0"/>
      <c r="W16" s="1081"/>
      <c r="X16" s="1081"/>
      <c r="Y16" s="1081"/>
      <c r="Z16" s="1082"/>
      <c r="AA16" s="1164"/>
      <c r="AB16" s="1165"/>
      <c r="AC16" s="1165"/>
      <c r="AD16" s="1165"/>
      <c r="AE16" s="1165"/>
      <c r="AF16" s="1165"/>
      <c r="AG16" s="1165"/>
      <c r="AH16" s="1165"/>
      <c r="AI16" s="1165"/>
      <c r="AJ16" s="1165"/>
      <c r="AK16" s="1165"/>
      <c r="AL16" s="1165"/>
      <c r="AM16" s="1165"/>
      <c r="AN16" s="1165"/>
      <c r="AO16" s="1165"/>
      <c r="AP16" s="1166"/>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49" t="s">
        <v>2206</v>
      </c>
      <c r="C18" s="1049"/>
      <c r="D18" s="1049"/>
      <c r="E18" s="1049"/>
      <c r="F18" s="1049"/>
      <c r="G18" s="1049"/>
      <c r="H18" s="1049"/>
      <c r="I18" s="1049"/>
      <c r="J18" s="1049"/>
      <c r="K18" s="1049"/>
      <c r="L18" s="1049"/>
      <c r="M18" s="1049"/>
      <c r="N18" s="1049"/>
      <c r="O18" s="1049"/>
      <c r="P18" s="1049"/>
      <c r="Q18" s="1049"/>
      <c r="R18" s="1049"/>
      <c r="S18" s="1049"/>
      <c r="AI18" s="216"/>
      <c r="AJ18" s="216"/>
      <c r="AK18" s="216"/>
      <c r="AL18" s="216"/>
      <c r="AM18" s="216"/>
      <c r="AN18" s="216"/>
      <c r="AO18" s="216"/>
      <c r="AP18" s="216"/>
      <c r="AQ18" s="216"/>
    </row>
    <row r="19" spans="2:60" ht="6" customHeight="1" thickBot="1">
      <c r="B19" s="1049"/>
      <c r="C19" s="1049"/>
      <c r="D19" s="1049"/>
      <c r="E19" s="1049"/>
      <c r="F19" s="1049"/>
      <c r="G19" s="1049"/>
      <c r="H19" s="1049"/>
      <c r="I19" s="1049"/>
      <c r="J19" s="1049"/>
      <c r="K19" s="1049"/>
      <c r="L19" s="1049"/>
      <c r="M19" s="1049"/>
      <c r="N19" s="1049"/>
      <c r="O19" s="1049"/>
      <c r="P19" s="1049"/>
      <c r="Q19" s="1049"/>
      <c r="R19" s="1049"/>
      <c r="S19" s="1049"/>
      <c r="AI19" s="216"/>
      <c r="AJ19" s="216"/>
      <c r="AK19" s="216"/>
      <c r="AL19" s="216"/>
      <c r="AM19" s="216"/>
      <c r="AN19" s="216"/>
      <c r="AO19" s="216"/>
      <c r="AP19" s="216"/>
      <c r="AQ19" s="216"/>
    </row>
    <row r="20" spans="2:60" ht="12.95" customHeight="1">
      <c r="B20" s="1067"/>
      <c r="C20" s="1067"/>
      <c r="D20" s="1067"/>
      <c r="E20" s="1067"/>
      <c r="F20" s="1067"/>
      <c r="G20" s="1067"/>
      <c r="H20" s="1067"/>
      <c r="I20" s="1067"/>
      <c r="J20" s="1067"/>
      <c r="K20" s="1067"/>
      <c r="L20" s="1067"/>
      <c r="M20" s="1067"/>
      <c r="N20" s="1067"/>
      <c r="O20" s="1067"/>
      <c r="P20" s="1067"/>
      <c r="Q20" s="1067"/>
      <c r="R20" s="1067"/>
      <c r="S20" s="1067"/>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91" t="s">
        <v>2289</v>
      </c>
      <c r="C21" s="1092"/>
      <c r="D21" s="1092"/>
      <c r="E21" s="1092"/>
      <c r="F21" s="1093"/>
      <c r="G21" s="1131" t="s">
        <v>240</v>
      </c>
      <c r="H21" s="1132"/>
      <c r="I21" s="1132"/>
      <c r="J21" s="1132"/>
      <c r="K21" s="1132"/>
      <c r="L21" s="1132"/>
      <c r="M21" s="1132"/>
      <c r="N21" s="1132"/>
      <c r="O21" s="1132"/>
      <c r="P21" s="1132"/>
      <c r="Q21" s="1132"/>
      <c r="R21" s="1132"/>
      <c r="S21" s="1132"/>
      <c r="T21" s="1133"/>
      <c r="U21" s="218"/>
      <c r="V21" s="219" t="str">
        <f>IFERROR(IF(L9="ベア加算","✓",""),"")</f>
        <v/>
      </c>
      <c r="W21" s="1007" t="s">
        <v>14</v>
      </c>
      <c r="X21" s="1007"/>
      <c r="Y21" s="1007"/>
      <c r="Z21" s="1007"/>
      <c r="AA21" s="1041" t="s">
        <v>12</v>
      </c>
      <c r="AB21" s="1042"/>
      <c r="AC21" s="220"/>
      <c r="AD21" s="1130" t="s">
        <v>14</v>
      </c>
      <c r="AE21" s="1130"/>
      <c r="AF21" s="1130"/>
      <c r="AG21" s="1130"/>
      <c r="AH21" s="1130"/>
      <c r="AI21" s="1041" t="s">
        <v>12</v>
      </c>
      <c r="AJ21" s="1042"/>
      <c r="AK21" s="221"/>
      <c r="AL21" s="1130" t="s">
        <v>14</v>
      </c>
      <c r="AM21" s="1130"/>
      <c r="AN21" s="1130"/>
      <c r="AO21" s="1130"/>
      <c r="AP21" s="1130"/>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97"/>
      <c r="C22" s="1098"/>
      <c r="D22" s="1098"/>
      <c r="E22" s="1098"/>
      <c r="F22" s="1099"/>
      <c r="G22" s="1134"/>
      <c r="H22" s="1135"/>
      <c r="I22" s="1135"/>
      <c r="J22" s="1135"/>
      <c r="K22" s="1135"/>
      <c r="L22" s="1135"/>
      <c r="M22" s="1135"/>
      <c r="N22" s="1135"/>
      <c r="O22" s="1135"/>
      <c r="P22" s="1135"/>
      <c r="Q22" s="1135"/>
      <c r="R22" s="1135"/>
      <c r="S22" s="1135"/>
      <c r="T22" s="1136"/>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91" t="s">
        <v>2214</v>
      </c>
      <c r="C24" s="1092"/>
      <c r="D24" s="1092"/>
      <c r="E24" s="1092"/>
      <c r="F24" s="1093"/>
      <c r="G24" s="1131" t="s">
        <v>241</v>
      </c>
      <c r="H24" s="1132"/>
      <c r="I24" s="1132"/>
      <c r="J24" s="1132"/>
      <c r="K24" s="1132"/>
      <c r="L24" s="1132"/>
      <c r="M24" s="1132"/>
      <c r="N24" s="1132"/>
      <c r="O24" s="1132"/>
      <c r="P24" s="1132"/>
      <c r="Q24" s="1132"/>
      <c r="R24" s="1132"/>
      <c r="S24" s="1132"/>
      <c r="T24" s="1133"/>
      <c r="U24" s="218"/>
      <c r="V24" s="219" t="str">
        <f>IFERROR(IF(OR(B9="処遇加算Ⅰ",B9="処遇加算Ⅱ"),"✓",""),"")</f>
        <v/>
      </c>
      <c r="W24" s="1064" t="s">
        <v>2249</v>
      </c>
      <c r="X24" s="1065"/>
      <c r="Y24" s="1065"/>
      <c r="Z24" s="1066"/>
      <c r="AA24" s="1041" t="s">
        <v>12</v>
      </c>
      <c r="AB24" s="1042"/>
      <c r="AC24" s="220"/>
      <c r="AD24" s="1090" t="s">
        <v>14</v>
      </c>
      <c r="AE24" s="1090"/>
      <c r="AF24" s="1090"/>
      <c r="AG24" s="1090"/>
      <c r="AH24" s="1090"/>
      <c r="AI24" s="1041" t="s">
        <v>12</v>
      </c>
      <c r="AJ24" s="1042"/>
      <c r="AK24" s="220"/>
      <c r="AL24" s="1090" t="s">
        <v>14</v>
      </c>
      <c r="AM24" s="1090"/>
      <c r="AN24" s="1090"/>
      <c r="AO24" s="1090"/>
      <c r="AP24" s="1090"/>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94"/>
      <c r="C25" s="1095"/>
      <c r="D25" s="1095"/>
      <c r="E25" s="1095"/>
      <c r="F25" s="1096"/>
      <c r="G25" s="1149"/>
      <c r="H25" s="1150"/>
      <c r="I25" s="1150"/>
      <c r="J25" s="1150"/>
      <c r="K25" s="1150"/>
      <c r="L25" s="1150"/>
      <c r="M25" s="1150"/>
      <c r="N25" s="1150"/>
      <c r="O25" s="1150"/>
      <c r="P25" s="1150"/>
      <c r="Q25" s="1150"/>
      <c r="R25" s="1150"/>
      <c r="S25" s="1150"/>
      <c r="T25" s="1151"/>
      <c r="U25" s="218"/>
      <c r="V25" s="219" t="str">
        <f>IFERROR(IF(B9="処遇加算Ⅲ","✓",""),"")</f>
        <v/>
      </c>
      <c r="W25" s="1064" t="s">
        <v>19</v>
      </c>
      <c r="X25" s="1065"/>
      <c r="Y25" s="1065"/>
      <c r="Z25" s="1066"/>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97"/>
      <c r="C26" s="1098"/>
      <c r="D26" s="1098"/>
      <c r="E26" s="1098"/>
      <c r="F26" s="1099"/>
      <c r="G26" s="1134"/>
      <c r="H26" s="1135"/>
      <c r="I26" s="1135"/>
      <c r="J26" s="1135"/>
      <c r="K26" s="1135"/>
      <c r="L26" s="1135"/>
      <c r="M26" s="1135"/>
      <c r="N26" s="1135"/>
      <c r="O26" s="1135"/>
      <c r="P26" s="1135"/>
      <c r="Q26" s="1135"/>
      <c r="R26" s="1135"/>
      <c r="S26" s="1135"/>
      <c r="T26" s="1136"/>
      <c r="U26" s="192"/>
      <c r="V26" s="219" t="str">
        <f>IFERROR(IF(B9="処遇加算なし","✓",""),"")</f>
        <v/>
      </c>
      <c r="W26" s="1064" t="s">
        <v>2250</v>
      </c>
      <c r="X26" s="1065"/>
      <c r="Y26" s="1065"/>
      <c r="Z26" s="1066"/>
      <c r="AA26" s="1041"/>
      <c r="AB26" s="1042"/>
      <c r="AC26" s="220"/>
      <c r="AD26" s="1090" t="s">
        <v>15</v>
      </c>
      <c r="AE26" s="1090"/>
      <c r="AF26" s="1090"/>
      <c r="AG26" s="1090"/>
      <c r="AH26" s="1090"/>
      <c r="AI26" s="1041"/>
      <c r="AJ26" s="1042"/>
      <c r="AK26" s="221"/>
      <c r="AL26" s="1090" t="s">
        <v>15</v>
      </c>
      <c r="AM26" s="1090"/>
      <c r="AN26" s="1090"/>
      <c r="AO26" s="1090"/>
      <c r="AP26" s="1090"/>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91" t="s">
        <v>2215</v>
      </c>
      <c r="C28" s="1092"/>
      <c r="D28" s="1092"/>
      <c r="E28" s="1092"/>
      <c r="F28" s="1093"/>
      <c r="G28" s="1132" t="s">
        <v>2212</v>
      </c>
      <c r="H28" s="1132"/>
      <c r="I28" s="1132"/>
      <c r="J28" s="1132"/>
      <c r="K28" s="1132"/>
      <c r="L28" s="1132"/>
      <c r="M28" s="1132"/>
      <c r="N28" s="1132"/>
      <c r="O28" s="1132"/>
      <c r="P28" s="1132"/>
      <c r="Q28" s="1132"/>
      <c r="R28" s="1132"/>
      <c r="S28" s="1132"/>
      <c r="T28" s="1133"/>
      <c r="U28" s="218"/>
      <c r="V28" s="219" t="str">
        <f>IFERROR(IF(OR(B9="処遇加算Ⅰ",B9="処遇加算Ⅱ"),"✓",""),"")</f>
        <v/>
      </c>
      <c r="W28" s="1064" t="s">
        <v>2249</v>
      </c>
      <c r="X28" s="1065"/>
      <c r="Y28" s="1065"/>
      <c r="Z28" s="1066"/>
      <c r="AA28" s="1041" t="s">
        <v>12</v>
      </c>
      <c r="AB28" s="1042"/>
      <c r="AC28" s="220"/>
      <c r="AD28" s="1090" t="s">
        <v>14</v>
      </c>
      <c r="AE28" s="1090"/>
      <c r="AF28" s="1090"/>
      <c r="AG28" s="1090"/>
      <c r="AH28" s="1090"/>
      <c r="AI28" s="1041" t="s">
        <v>12</v>
      </c>
      <c r="AJ28" s="1042"/>
      <c r="AK28" s="220"/>
      <c r="AL28" s="1090" t="s">
        <v>14</v>
      </c>
      <c r="AM28" s="1090"/>
      <c r="AN28" s="1090"/>
      <c r="AO28" s="1090"/>
      <c r="AP28" s="1090"/>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94"/>
      <c r="C29" s="1095"/>
      <c r="D29" s="1095"/>
      <c r="E29" s="1095"/>
      <c r="F29" s="1096"/>
      <c r="G29" s="1150"/>
      <c r="H29" s="1150"/>
      <c r="I29" s="1150"/>
      <c r="J29" s="1150"/>
      <c r="K29" s="1150"/>
      <c r="L29" s="1150"/>
      <c r="M29" s="1150"/>
      <c r="N29" s="1150"/>
      <c r="O29" s="1150"/>
      <c r="P29" s="1150"/>
      <c r="Q29" s="1150"/>
      <c r="R29" s="1150"/>
      <c r="S29" s="1150"/>
      <c r="T29" s="1151"/>
      <c r="U29" s="218"/>
      <c r="V29" s="219" t="str">
        <f>IFERROR(IF(B9="処遇加算Ⅲ","✓",""),"")</f>
        <v/>
      </c>
      <c r="W29" s="1064" t="s">
        <v>19</v>
      </c>
      <c r="X29" s="1065"/>
      <c r="Y29" s="1065"/>
      <c r="Z29" s="1066"/>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97"/>
      <c r="C30" s="1098"/>
      <c r="D30" s="1098"/>
      <c r="E30" s="1098"/>
      <c r="F30" s="1099"/>
      <c r="G30" s="1135"/>
      <c r="H30" s="1135"/>
      <c r="I30" s="1135"/>
      <c r="J30" s="1135"/>
      <c r="K30" s="1135"/>
      <c r="L30" s="1135"/>
      <c r="M30" s="1135"/>
      <c r="N30" s="1135"/>
      <c r="O30" s="1135"/>
      <c r="P30" s="1135"/>
      <c r="Q30" s="1135"/>
      <c r="R30" s="1135"/>
      <c r="S30" s="1135"/>
      <c r="T30" s="1136"/>
      <c r="U30" s="192"/>
      <c r="V30" s="219" t="str">
        <f>IFERROR(IF(B9="処遇加算なし","✓",""),"")</f>
        <v/>
      </c>
      <c r="W30" s="1064" t="s">
        <v>2250</v>
      </c>
      <c r="X30" s="1065"/>
      <c r="Y30" s="1065"/>
      <c r="Z30" s="1066"/>
      <c r="AA30" s="1041"/>
      <c r="AB30" s="1042"/>
      <c r="AC30" s="220"/>
      <c r="AD30" s="1090" t="s">
        <v>15</v>
      </c>
      <c r="AE30" s="1090"/>
      <c r="AF30" s="1090"/>
      <c r="AG30" s="1090"/>
      <c r="AH30" s="1090"/>
      <c r="AI30" s="1041"/>
      <c r="AJ30" s="1042"/>
      <c r="AK30" s="221"/>
      <c r="AL30" s="1090" t="s">
        <v>15</v>
      </c>
      <c r="AM30" s="1090"/>
      <c r="AN30" s="1090"/>
      <c r="AO30" s="1090"/>
      <c r="AP30" s="1090"/>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219" t="str">
        <f>IFERROR(IF(B9="処遇加算Ⅰ","✓",""),"")</f>
        <v/>
      </c>
      <c r="W32" s="1025" t="s">
        <v>14</v>
      </c>
      <c r="X32" s="1026"/>
      <c r="Y32" s="1026"/>
      <c r="Z32" s="1027"/>
      <c r="AA32" s="1043" t="s">
        <v>12</v>
      </c>
      <c r="AB32" s="1042"/>
      <c r="AC32" s="220"/>
      <c r="AD32" s="1090" t="s">
        <v>14</v>
      </c>
      <c r="AE32" s="1090"/>
      <c r="AF32" s="1090"/>
      <c r="AG32" s="1090"/>
      <c r="AH32" s="1090"/>
      <c r="AI32" s="1043" t="s">
        <v>12</v>
      </c>
      <c r="AJ32" s="1042"/>
      <c r="AK32" s="220"/>
      <c r="AL32" s="1090" t="s">
        <v>14</v>
      </c>
      <c r="AM32" s="1090"/>
      <c r="AN32" s="1090"/>
      <c r="AO32" s="1090"/>
      <c r="AP32" s="1090"/>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219"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15</v>
      </c>
      <c r="X41" s="1026"/>
      <c r="Y41" s="1026"/>
      <c r="Z41" s="1027"/>
      <c r="AA41" s="1041"/>
      <c r="AB41" s="1042"/>
      <c r="AC41" s="234" t="s">
        <v>85</v>
      </c>
      <c r="AD41" s="1055"/>
      <c r="AE41" s="1056"/>
      <c r="AF41" s="1056"/>
      <c r="AG41" s="1056"/>
      <c r="AH41" s="1057"/>
      <c r="AI41" s="1041"/>
      <c r="AJ41" s="1042"/>
      <c r="AK41" s="234" t="s">
        <v>85</v>
      </c>
      <c r="AL41" s="1055"/>
      <c r="AM41" s="1056"/>
      <c r="AN41" s="1056"/>
      <c r="AO41" s="1056"/>
      <c r="AP41" s="1057"/>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219"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49" t="s">
        <v>2311</v>
      </c>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060"/>
      <c r="Q49" s="1061" t="str">
        <f>IFERROR(IF(OR(L9="ベア加算",AND(L9="ベア加算なし",AH57=1)),"ベア加算",IF(AH57=2,"ベア加算なし","")),"")</f>
        <v/>
      </c>
      <c r="R49" s="1046"/>
      <c r="S49" s="1046"/>
      <c r="T49" s="1046"/>
      <c r="U49" s="1060"/>
      <c r="V49" s="1062" t="s">
        <v>10</v>
      </c>
      <c r="W49" s="1063"/>
      <c r="X49" s="1063"/>
      <c r="Y49" s="1063"/>
      <c r="Z49" s="1063"/>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8" ht="17.25" customHeight="1">
      <c r="B51" s="1022" t="s">
        <v>2288</v>
      </c>
      <c r="C51" s="1023"/>
      <c r="D51" s="1023"/>
      <c r="E51" s="1023"/>
      <c r="F51" s="1024"/>
      <c r="G51" s="1048" t="str">
        <f>IFERROR(ROUNDDOWN(ROUND(AM5*G50,0)*P5,0)*H53,"")</f>
        <v/>
      </c>
      <c r="H51" s="1048"/>
      <c r="I51" s="1048"/>
      <c r="J51" s="1048"/>
      <c r="K51" s="148" t="s">
        <v>2283</v>
      </c>
      <c r="L51" s="1051" t="str">
        <f>IFERROR(ROUNDDOWN(ROUND(AM5*L50,0)*P5,0)*H53,"")</f>
        <v/>
      </c>
      <c r="M51" s="1048"/>
      <c r="N51" s="1048"/>
      <c r="O51" s="1048"/>
      <c r="P51" s="148" t="s">
        <v>2283</v>
      </c>
      <c r="Q51" s="1051" t="str">
        <f>IFERROR(ROUNDDOWN(ROUND(AM5*Q50,0)*P5,0)*H53,"")</f>
        <v/>
      </c>
      <c r="R51" s="1048"/>
      <c r="S51" s="1048"/>
      <c r="T51" s="1048"/>
      <c r="U51" s="149" t="s">
        <v>2283</v>
      </c>
      <c r="V51" s="1058">
        <f>IFERROR(SUM(G51,L51,Q51),"")</f>
        <v>0</v>
      </c>
      <c r="W51" s="1059"/>
      <c r="X51" s="1059"/>
      <c r="Y51" s="1059"/>
      <c r="Z51" s="150" t="s">
        <v>2283</v>
      </c>
      <c r="AB51" s="151"/>
      <c r="AC51" s="1051" t="str">
        <f>IFERROR(ROUNDDOWN(ROUND(AM5*AC50,0)*P5,0)*AD53,"")</f>
        <v/>
      </c>
      <c r="AD51" s="1048"/>
      <c r="AE51" s="1048"/>
      <c r="AF51" s="1048"/>
      <c r="AG51" s="1048"/>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4" t="str">
        <f>IFERROR("("&amp;TEXT(G51/H53,"#,##0円")&amp;"/月)","")</f>
        <v/>
      </c>
      <c r="H52" s="1050"/>
      <c r="I52" s="1050"/>
      <c r="J52" s="1050"/>
      <c r="K52" s="1050"/>
      <c r="L52" s="1050" t="str">
        <f>IFERROR("("&amp;TEXT(L51/H53,"#,##0円")&amp;"/月)","")</f>
        <v/>
      </c>
      <c r="M52" s="1050"/>
      <c r="N52" s="1050"/>
      <c r="O52" s="1050"/>
      <c r="P52" s="1050"/>
      <c r="Q52" s="1050" t="str">
        <f>IFERROR("("&amp;TEXT(Q51/H53,"#,##0円")&amp;"/月)","")</f>
        <v/>
      </c>
      <c r="R52" s="1050"/>
      <c r="S52" s="1050"/>
      <c r="T52" s="1050"/>
      <c r="U52" s="1050"/>
      <c r="V52" s="1050" t="str">
        <f>IFERROR("("&amp;TEXT(V51/H53,"#,##0円")&amp;"/月)","")</f>
        <v>(0円/月)</v>
      </c>
      <c r="W52" s="1050"/>
      <c r="X52" s="1050"/>
      <c r="Y52" s="1050"/>
      <c r="Z52" s="1050"/>
      <c r="AB52" s="151"/>
      <c r="AC52" s="1052" t="str">
        <f>IFERROR("("&amp;TEXT(AC51/AD53,"#,##0円")&amp;"/月)","")</f>
        <v/>
      </c>
      <c r="AD52" s="1053"/>
      <c r="AE52" s="1053"/>
      <c r="AF52" s="1053"/>
      <c r="AG52" s="1053"/>
      <c r="AH52" s="1054"/>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9" t="s">
        <v>2404</v>
      </c>
      <c r="AT56" s="1169"/>
      <c r="AU56" s="1169"/>
      <c r="AV56" s="1169"/>
      <c r="AW56" s="1169" t="s">
        <v>2403</v>
      </c>
      <c r="AX56" s="1169"/>
      <c r="AY56" s="1169"/>
      <c r="AZ56" s="1169"/>
    </row>
    <row r="57" spans="2:88" ht="15.95" customHeight="1">
      <c r="U57" s="1012" t="s">
        <v>2198</v>
      </c>
      <c r="V57" s="1012"/>
      <c r="W57" s="1012"/>
      <c r="X57" s="1012"/>
      <c r="Y57" s="1012"/>
      <c r="Z57" s="532"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24" t="s">
        <v>2199</v>
      </c>
      <c r="V58" s="1124"/>
      <c r="W58" s="1124"/>
      <c r="X58" s="1124"/>
      <c r="Y58" s="1124"/>
      <c r="Z58" s="532" t="str">
        <f>IF(AND(B9&lt;&gt;"処遇加算なし",F15=4),IF(V24="✓",1,IF(V25="✓",2,IF(V26="✓",3,""))),"")</f>
        <v/>
      </c>
      <c r="AA58" s="245"/>
      <c r="AB58" s="249"/>
      <c r="AC58" s="1124" t="s">
        <v>2199</v>
      </c>
      <c r="AD58" s="1124"/>
      <c r="AE58" s="1124"/>
      <c r="AF58" s="1124"/>
      <c r="AG58" s="1124"/>
      <c r="AH58" s="170">
        <f>IF(AND(F15&lt;&gt;4,F15&lt;&gt;5),0,IF(AU8="○",1,3))</f>
        <v>3</v>
      </c>
      <c r="AI58" s="253"/>
      <c r="AJ58" s="249"/>
      <c r="AK58" s="1124" t="s">
        <v>2199</v>
      </c>
      <c r="AL58" s="1124"/>
      <c r="AM58" s="1124"/>
      <c r="AN58" s="1124"/>
      <c r="AO58" s="1124"/>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24" t="s">
        <v>2200</v>
      </c>
      <c r="V59" s="1124"/>
      <c r="W59" s="1124"/>
      <c r="X59" s="1124"/>
      <c r="Y59" s="1124"/>
      <c r="Z59" s="532" t="str">
        <f>IF(AND(B9&lt;&gt;"処遇加算なし",F15=4),IF(V28="✓",1,IF(V29="✓",2,IF(V30="✓",3,""))),"")</f>
        <v/>
      </c>
      <c r="AA59" s="245"/>
      <c r="AB59" s="249"/>
      <c r="AC59" s="1124" t="s">
        <v>2200</v>
      </c>
      <c r="AD59" s="1124"/>
      <c r="AE59" s="1124"/>
      <c r="AF59" s="1124"/>
      <c r="AG59" s="1124"/>
      <c r="AH59" s="170">
        <f>IF(AND(F15&lt;&gt;4,F15&lt;&gt;5),0,IF(AV8="○",1,3))</f>
        <v>3</v>
      </c>
      <c r="AI59" s="253"/>
      <c r="AJ59" s="249"/>
      <c r="AK59" s="1124" t="s">
        <v>2200</v>
      </c>
      <c r="AL59" s="1124"/>
      <c r="AM59" s="1124"/>
      <c r="AN59" s="1124"/>
      <c r="AO59" s="1124"/>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24" t="s">
        <v>2201</v>
      </c>
      <c r="V60" s="1124"/>
      <c r="W60" s="1124"/>
      <c r="X60" s="1124"/>
      <c r="Y60" s="1124"/>
      <c r="Z60" s="532" t="str">
        <f>IF(AND(B9&lt;&gt;"処遇加算なし",F15=4),IF(V32="✓",1,IF(V33="✓",2,"")),"")</f>
        <v/>
      </c>
      <c r="AA60" s="245"/>
      <c r="AB60" s="249"/>
      <c r="AC60" s="1124" t="s">
        <v>2201</v>
      </c>
      <c r="AD60" s="1124"/>
      <c r="AE60" s="1124"/>
      <c r="AF60" s="1124"/>
      <c r="AG60" s="1124"/>
      <c r="AH60" s="170">
        <f>IF(AND(F15&lt;&gt;4,F15&lt;&gt;5),0,IF(AW8="○",1,3))</f>
        <v>3</v>
      </c>
      <c r="AI60" s="253"/>
      <c r="AJ60" s="249"/>
      <c r="AK60" s="1124" t="s">
        <v>2201</v>
      </c>
      <c r="AL60" s="1124"/>
      <c r="AM60" s="1124"/>
      <c r="AN60" s="1124"/>
      <c r="AO60" s="1124"/>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24" t="s">
        <v>2202</v>
      </c>
      <c r="V61" s="1124"/>
      <c r="W61" s="1124"/>
      <c r="X61" s="1124"/>
      <c r="Y61" s="1124"/>
      <c r="Z61" s="532" t="str">
        <f>IF(AND(B9&lt;&gt;"処遇加算なし",F15=4),IF(V36="✓",1,IF(V37="✓",2,"")),"")</f>
        <v/>
      </c>
      <c r="AA61" s="245"/>
      <c r="AB61" s="249"/>
      <c r="AC61" s="1124" t="s">
        <v>2202</v>
      </c>
      <c r="AD61" s="1124"/>
      <c r="AE61" s="1124"/>
      <c r="AF61" s="1124"/>
      <c r="AG61" s="1124"/>
      <c r="AH61" s="170">
        <f>IF(AND(F15&lt;&gt;4,F15&lt;&gt;5),0,IF(AX8="○",1,2))</f>
        <v>2</v>
      </c>
      <c r="AI61" s="253"/>
      <c r="AJ61" s="249"/>
      <c r="AK61" s="1124" t="s">
        <v>2202</v>
      </c>
      <c r="AL61" s="1124"/>
      <c r="AM61" s="1124"/>
      <c r="AN61" s="1124"/>
      <c r="AO61" s="1124"/>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24" t="s">
        <v>2203</v>
      </c>
      <c r="V62" s="1124"/>
      <c r="W62" s="1124"/>
      <c r="X62" s="1124"/>
      <c r="Y62" s="1124"/>
      <c r="Z62" s="532" t="str">
        <f>IF(AND(B9&lt;&gt;"処遇加算なし",F15=4),IF(V40="✓",1,IF(V41="✓",2,"")),"")</f>
        <v/>
      </c>
      <c r="AA62" s="245"/>
      <c r="AB62" s="249"/>
      <c r="AC62" s="1124" t="s">
        <v>2203</v>
      </c>
      <c r="AD62" s="1124"/>
      <c r="AE62" s="1124"/>
      <c r="AF62" s="1124"/>
      <c r="AG62" s="1124"/>
      <c r="AH62" s="170">
        <f>IF(AND(F15&lt;&gt;4,F15&lt;&gt;5),0,IF(AY8="○",1,2))</f>
        <v>2</v>
      </c>
      <c r="AI62" s="253"/>
      <c r="AJ62" s="249"/>
      <c r="AK62" s="1124" t="s">
        <v>2203</v>
      </c>
      <c r="AL62" s="1124"/>
      <c r="AM62" s="1124"/>
      <c r="AN62" s="1124"/>
      <c r="AO62" s="1124"/>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2204</v>
      </c>
      <c r="V63" s="1012"/>
      <c r="W63" s="1012"/>
      <c r="X63" s="1012"/>
      <c r="Y63" s="1012"/>
      <c r="Z63" s="532"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美紗貴</cp:lastModifiedBy>
  <cp:lastPrinted>2024-03-18T10:21:01Z</cp:lastPrinted>
  <dcterms:modified xsi:type="dcterms:W3CDTF">2024-03-18T10:21:11Z</dcterms:modified>
</cp:coreProperties>
</file>